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jedlickovai\Desktop\A-PD-Babí\"/>
    </mc:Choice>
  </mc:AlternateContent>
  <xr:revisionPtr revIDLastSave="0" documentId="13_ncr:1_{46165681-021A-4697-8AD0-55D7188495F8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Rekapitulace stavby" sheetId="1" r:id="rId1"/>
    <sheet name="1 - Oprava mostu" sheetId="2" r:id="rId2"/>
    <sheet name="2 - Vedlejší náklady" sheetId="3" r:id="rId3"/>
    <sheet name="Seznam figur" sheetId="4" r:id="rId4"/>
  </sheets>
  <definedNames>
    <definedName name="_xlnm._FilterDatabase" localSheetId="1" hidden="1">'1 - Oprava mostu'!$C$129:$K$405</definedName>
    <definedName name="_xlnm._FilterDatabase" localSheetId="2" hidden="1">'2 - Vedlejší náklady'!$C$125:$K$145</definedName>
    <definedName name="_xlnm.Print_Titles" localSheetId="1">'1 - Oprava mostu'!$129:$129</definedName>
    <definedName name="_xlnm.Print_Titles" localSheetId="2">'2 - Vedlejší náklady'!$125:$125</definedName>
    <definedName name="_xlnm.Print_Titles" localSheetId="0">'Rekapitulace stavby'!$92:$92</definedName>
    <definedName name="_xlnm.Print_Titles" localSheetId="3">'Seznam figur'!$9:$9</definedName>
    <definedName name="_xlnm.Print_Area" localSheetId="1">'1 - Oprava mostu'!$C$4:$J$76,'1 - Oprava mostu'!$C$82:$J$111,'1 - Oprava mostu'!$C$117:$K$405</definedName>
    <definedName name="_xlnm.Print_Area" localSheetId="2">'2 - Vedlejší náklady'!$C$4:$J$76,'2 - Vedlejší náklady'!$C$82:$J$107,'2 - Vedlejší náklady'!$C$113:$K$145</definedName>
    <definedName name="_xlnm.Print_Area" localSheetId="0">'Rekapitulace stavby'!$D$4:$AO$76,'Rekapitulace stavby'!$C$82:$AQ$97</definedName>
    <definedName name="_xlnm.Print_Area" localSheetId="3">'Seznam figur'!$C$4:$G$61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5" i="3"/>
  <c r="BH145" i="3"/>
  <c r="BG145" i="3"/>
  <c r="BF145" i="3"/>
  <c r="T145" i="3"/>
  <c r="T144" i="3"/>
  <c r="R145" i="3"/>
  <c r="R144" i="3" s="1"/>
  <c r="P145" i="3"/>
  <c r="P144" i="3"/>
  <c r="BI143" i="3"/>
  <c r="BH143" i="3"/>
  <c r="BG143" i="3"/>
  <c r="BF143" i="3"/>
  <c r="T143" i="3"/>
  <c r="T142" i="3"/>
  <c r="R143" i="3"/>
  <c r="R142" i="3"/>
  <c r="P143" i="3"/>
  <c r="P142" i="3" s="1"/>
  <c r="BI141" i="3"/>
  <c r="BH141" i="3"/>
  <c r="BG141" i="3"/>
  <c r="BF141" i="3"/>
  <c r="T141" i="3"/>
  <c r="T140" i="3" s="1"/>
  <c r="R141" i="3"/>
  <c r="R140" i="3"/>
  <c r="P141" i="3"/>
  <c r="P140" i="3"/>
  <c r="BI139" i="3"/>
  <c r="BH139" i="3"/>
  <c r="BG139" i="3"/>
  <c r="BF139" i="3"/>
  <c r="T139" i="3"/>
  <c r="T138" i="3" s="1"/>
  <c r="R139" i="3"/>
  <c r="R138" i="3" s="1"/>
  <c r="P139" i="3"/>
  <c r="P138" i="3"/>
  <c r="BI137" i="3"/>
  <c r="BH137" i="3"/>
  <c r="BG137" i="3"/>
  <c r="BF137" i="3"/>
  <c r="T137" i="3"/>
  <c r="T136" i="3"/>
  <c r="R137" i="3"/>
  <c r="R136" i="3" s="1"/>
  <c r="P137" i="3"/>
  <c r="P136" i="3" s="1"/>
  <c r="BI135" i="3"/>
  <c r="BH135" i="3"/>
  <c r="BG135" i="3"/>
  <c r="BF135" i="3"/>
  <c r="T135" i="3"/>
  <c r="T134" i="3" s="1"/>
  <c r="R135" i="3"/>
  <c r="R134" i="3"/>
  <c r="P135" i="3"/>
  <c r="P134" i="3" s="1"/>
  <c r="BI133" i="3"/>
  <c r="BH133" i="3"/>
  <c r="BG133" i="3"/>
  <c r="BF133" i="3"/>
  <c r="T133" i="3"/>
  <c r="T132" i="3"/>
  <c r="R133" i="3"/>
  <c r="R132" i="3" s="1"/>
  <c r="P133" i="3"/>
  <c r="P132" i="3"/>
  <c r="BI131" i="3"/>
  <c r="BH131" i="3"/>
  <c r="BG131" i="3"/>
  <c r="BF131" i="3"/>
  <c r="T131" i="3"/>
  <c r="T130" i="3"/>
  <c r="R131" i="3"/>
  <c r="R130" i="3"/>
  <c r="P131" i="3"/>
  <c r="P130" i="3" s="1"/>
  <c r="BI129" i="3"/>
  <c r="BH129" i="3"/>
  <c r="BG129" i="3"/>
  <c r="BF129" i="3"/>
  <c r="T129" i="3"/>
  <c r="T128" i="3" s="1"/>
  <c r="R129" i="3"/>
  <c r="R128" i="3"/>
  <c r="P129" i="3"/>
  <c r="P128" i="3" s="1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89" i="3"/>
  <c r="E7" i="3"/>
  <c r="E85" i="3" s="1"/>
  <c r="J37" i="2"/>
  <c r="J36" i="2"/>
  <c r="AY95" i="1" s="1"/>
  <c r="J35" i="2"/>
  <c r="AX95" i="1" s="1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T362" i="2"/>
  <c r="R363" i="2"/>
  <c r="R362" i="2"/>
  <c r="P363" i="2"/>
  <c r="P362" i="2" s="1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F37" i="2" s="1"/>
  <c r="BH134" i="2"/>
  <c r="F36" i="2" s="1"/>
  <c r="BG134" i="2"/>
  <c r="BF134" i="2"/>
  <c r="T134" i="2"/>
  <c r="R134" i="2"/>
  <c r="P134" i="2"/>
  <c r="BI133" i="2"/>
  <c r="BH133" i="2"/>
  <c r="BG133" i="2"/>
  <c r="BF133" i="2"/>
  <c r="F34" i="2" s="1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4" i="2"/>
  <c r="E7" i="2"/>
  <c r="E120" i="2" s="1"/>
  <c r="L90" i="1"/>
  <c r="AM90" i="1"/>
  <c r="AM89" i="1"/>
  <c r="L89" i="1"/>
  <c r="AM87" i="1"/>
  <c r="L87" i="1"/>
  <c r="L85" i="1"/>
  <c r="L84" i="1"/>
  <c r="BK220" i="2"/>
  <c r="J264" i="2"/>
  <c r="J237" i="2"/>
  <c r="J203" i="2"/>
  <c r="J155" i="2"/>
  <c r="BK215" i="2"/>
  <c r="J157" i="2"/>
  <c r="BK391" i="2"/>
  <c r="J387" i="2"/>
  <c r="J378" i="2"/>
  <c r="BK372" i="2"/>
  <c r="BK363" i="2"/>
  <c r="J358" i="2"/>
  <c r="J349" i="2"/>
  <c r="BK335" i="2"/>
  <c r="J333" i="2"/>
  <c r="J330" i="2"/>
  <c r="BK326" i="2"/>
  <c r="BK322" i="2"/>
  <c r="BK316" i="2"/>
  <c r="BK312" i="2"/>
  <c r="BK309" i="2"/>
  <c r="BK303" i="2"/>
  <c r="J297" i="2"/>
  <c r="BK289" i="2"/>
  <c r="J260" i="2"/>
  <c r="BK235" i="2"/>
  <c r="J223" i="2"/>
  <c r="J191" i="2"/>
  <c r="BK134" i="2"/>
  <c r="J231" i="2"/>
  <c r="J167" i="2"/>
  <c r="BK401" i="2"/>
  <c r="J299" i="2"/>
  <c r="BK286" i="2"/>
  <c r="BK270" i="2"/>
  <c r="BK231" i="2"/>
  <c r="BK140" i="2"/>
  <c r="J227" i="2"/>
  <c r="J206" i="2"/>
  <c r="BK162" i="2"/>
  <c r="BK144" i="2"/>
  <c r="BK141" i="3"/>
  <c r="BK139" i="3"/>
  <c r="J141" i="3"/>
  <c r="J391" i="2"/>
  <c r="BK385" i="2"/>
  <c r="BK380" i="2"/>
  <c r="J376" i="2"/>
  <c r="J372" i="2"/>
  <c r="J366" i="2"/>
  <c r="BK359" i="2"/>
  <c r="BK349" i="2"/>
  <c r="J343" i="2"/>
  <c r="BK333" i="2"/>
  <c r="J331" i="2"/>
  <c r="J329" i="2"/>
  <c r="BK324" i="2"/>
  <c r="BK318" i="2"/>
  <c r="BK314" i="2"/>
  <c r="BK310" i="2"/>
  <c r="J309" i="2"/>
  <c r="BK299" i="2"/>
  <c r="J290" i="2"/>
  <c r="J274" i="2"/>
  <c r="BK256" i="2"/>
  <c r="BK237" i="2"/>
  <c r="J225" i="2"/>
  <c r="BK209" i="2"/>
  <c r="J162" i="2"/>
  <c r="J133" i="2"/>
  <c r="BK203" i="2"/>
  <c r="BK145" i="3"/>
  <c r="J215" i="2"/>
  <c r="BK152" i="2"/>
  <c r="BK301" i="2"/>
  <c r="J293" i="2"/>
  <c r="BK225" i="2"/>
  <c r="J217" i="2"/>
  <c r="BK173" i="2"/>
  <c r="J145" i="3"/>
  <c r="J139" i="3"/>
  <c r="J396" i="2"/>
  <c r="BK383" i="2"/>
  <c r="BK378" i="2"/>
  <c r="J374" i="2"/>
  <c r="J370" i="2"/>
  <c r="J361" i="2"/>
  <c r="BK352" i="2"/>
  <c r="J345" i="2"/>
  <c r="BK338" i="2"/>
  <c r="BK331" i="2"/>
  <c r="J328" i="2"/>
  <c r="J324" i="2"/>
  <c r="BK320" i="2"/>
  <c r="BK305" i="2"/>
  <c r="BK293" i="2"/>
  <c r="J286" i="2"/>
  <c r="BK268" i="2"/>
  <c r="BK245" i="2"/>
  <c r="BK227" i="2"/>
  <c r="BK211" i="2"/>
  <c r="J197" i="2"/>
  <c r="BK155" i="2"/>
  <c r="J209" i="2"/>
  <c r="BK157" i="2"/>
  <c r="J307" i="2"/>
  <c r="BK297" i="2"/>
  <c r="J289" i="2"/>
  <c r="J252" i="2"/>
  <c r="BK229" i="2"/>
  <c r="BK181" i="2"/>
  <c r="J173" i="2"/>
  <c r="BK206" i="2"/>
  <c r="J138" i="2"/>
  <c r="J305" i="2"/>
  <c r="J292" i="2"/>
  <c r="BK260" i="2"/>
  <c r="BK233" i="2"/>
  <c r="BK177" i="2"/>
  <c r="BK218" i="2"/>
  <c r="J181" i="2"/>
  <c r="BK204" i="2"/>
  <c r="J211" i="2"/>
  <c r="AS94" i="1"/>
  <c r="BK278" i="2"/>
  <c r="J245" i="2"/>
  <c r="J218" i="2"/>
  <c r="BK292" i="2"/>
  <c r="J270" i="2"/>
  <c r="BK252" i="2"/>
  <c r="J229" i="2"/>
  <c r="J214" i="2"/>
  <c r="BK187" i="2"/>
  <c r="J140" i="2"/>
  <c r="BK358" i="2"/>
  <c r="BK185" i="2"/>
  <c r="J148" i="2"/>
  <c r="J303" i="2"/>
  <c r="BK290" i="2"/>
  <c r="BK274" i="2"/>
  <c r="BK241" i="2"/>
  <c r="BK214" i="2"/>
  <c r="J144" i="2"/>
  <c r="J220" i="2"/>
  <c r="J187" i="2"/>
  <c r="BK148" i="2"/>
  <c r="J131" i="3"/>
  <c r="BK129" i="3"/>
  <c r="J401" i="2"/>
  <c r="J291" i="2"/>
  <c r="J268" i="2"/>
  <c r="BK247" i="2"/>
  <c r="BK223" i="2"/>
  <c r="BK167" i="2"/>
  <c r="BK133" i="2"/>
  <c r="BK197" i="2"/>
  <c r="BK153" i="2"/>
  <c r="BK143" i="3"/>
  <c r="J133" i="3"/>
  <c r="J137" i="3"/>
  <c r="BK396" i="2"/>
  <c r="J385" i="2"/>
  <c r="J380" i="2"/>
  <c r="BK374" i="2"/>
  <c r="BK366" i="2"/>
  <c r="BK361" i="2"/>
  <c r="J352" i="2"/>
  <c r="BK343" i="2"/>
  <c r="J335" i="2"/>
  <c r="BK329" i="2"/>
  <c r="J326" i="2"/>
  <c r="J322" i="2"/>
  <c r="J318" i="2"/>
  <c r="J314" i="2"/>
  <c r="J310" i="2"/>
  <c r="BK306" i="2"/>
  <c r="J295" i="2"/>
  <c r="BK284" i="2"/>
  <c r="J247" i="2"/>
  <c r="J233" i="2"/>
  <c r="BK217" i="2"/>
  <c r="J185" i="2"/>
  <c r="BK136" i="2"/>
  <c r="J143" i="3"/>
  <c r="J135" i="3"/>
  <c r="BK131" i="3"/>
  <c r="BK387" i="2"/>
  <c r="J383" i="2"/>
  <c r="BK376" i="2"/>
  <c r="BK370" i="2"/>
  <c r="J363" i="2"/>
  <c r="J359" i="2"/>
  <c r="BK345" i="2"/>
  <c r="J338" i="2"/>
  <c r="BK330" i="2"/>
  <c r="BK328" i="2"/>
  <c r="J320" i="2"/>
  <c r="J316" i="2"/>
  <c r="J312" i="2"/>
  <c r="BK307" i="2"/>
  <c r="J301" i="2"/>
  <c r="BK291" i="2"/>
  <c r="J278" i="2"/>
  <c r="BK264" i="2"/>
  <c r="J241" i="2"/>
  <c r="BK212" i="2"/>
  <c r="J177" i="2"/>
  <c r="BK138" i="2"/>
  <c r="J212" i="2"/>
  <c r="J153" i="2"/>
  <c r="J306" i="2"/>
  <c r="BK295" i="2"/>
  <c r="J284" i="2"/>
  <c r="J256" i="2"/>
  <c r="J235" i="2"/>
  <c r="BK191" i="2"/>
  <c r="J136" i="2"/>
  <c r="J204" i="2"/>
  <c r="J152" i="2"/>
  <c r="BK135" i="3"/>
  <c r="BK137" i="3"/>
  <c r="F35" i="2"/>
  <c r="J134" i="2"/>
  <c r="J129" i="3"/>
  <c r="BK133" i="3"/>
  <c r="R127" i="3" l="1"/>
  <c r="R126" i="3" s="1"/>
  <c r="P127" i="3"/>
  <c r="P126" i="3" s="1"/>
  <c r="AU96" i="1" s="1"/>
  <c r="T127" i="3"/>
  <c r="T126" i="3" s="1"/>
  <c r="J34" i="2"/>
  <c r="T132" i="2"/>
  <c r="R208" i="2"/>
  <c r="R251" i="2"/>
  <c r="P277" i="2"/>
  <c r="R288" i="2"/>
  <c r="R132" i="2"/>
  <c r="BK208" i="2"/>
  <c r="J208" i="2"/>
  <c r="J100" i="2" s="1"/>
  <c r="R222" i="2"/>
  <c r="P294" i="2"/>
  <c r="T365" i="2"/>
  <c r="BK132" i="2"/>
  <c r="J132" i="2" s="1"/>
  <c r="J98" i="2" s="1"/>
  <c r="T172" i="2"/>
  <c r="T222" i="2"/>
  <c r="BK294" i="2"/>
  <c r="J294" i="2" s="1"/>
  <c r="J105" i="2" s="1"/>
  <c r="P357" i="2"/>
  <c r="T357" i="2"/>
  <c r="P386" i="2"/>
  <c r="P364" i="2" s="1"/>
  <c r="P172" i="2"/>
  <c r="BK222" i="2"/>
  <c r="J222" i="2" s="1"/>
  <c r="J101" i="2" s="1"/>
  <c r="P251" i="2"/>
  <c r="T294" i="2"/>
  <c r="BK365" i="2"/>
  <c r="J365" i="2" s="1"/>
  <c r="J109" i="2" s="1"/>
  <c r="R386" i="2"/>
  <c r="BK172" i="2"/>
  <c r="J172" i="2"/>
  <c r="J99" i="2" s="1"/>
  <c r="P208" i="2"/>
  <c r="BK251" i="2"/>
  <c r="J251" i="2"/>
  <c r="J102" i="2" s="1"/>
  <c r="BK277" i="2"/>
  <c r="J277" i="2"/>
  <c r="J103" i="2" s="1"/>
  <c r="R277" i="2"/>
  <c r="P288" i="2"/>
  <c r="P365" i="2"/>
  <c r="BK386" i="2"/>
  <c r="J386" i="2"/>
  <c r="J110" i="2" s="1"/>
  <c r="P132" i="2"/>
  <c r="P131" i="2" s="1"/>
  <c r="T208" i="2"/>
  <c r="T251" i="2"/>
  <c r="T277" i="2"/>
  <c r="BK288" i="2"/>
  <c r="J288" i="2"/>
  <c r="J104" i="2" s="1"/>
  <c r="T288" i="2"/>
  <c r="BK357" i="2"/>
  <c r="J357" i="2"/>
  <c r="J106" i="2" s="1"/>
  <c r="R357" i="2"/>
  <c r="R365" i="2"/>
  <c r="R364" i="2" s="1"/>
  <c r="R172" i="2"/>
  <c r="P222" i="2"/>
  <c r="R294" i="2"/>
  <c r="T386" i="2"/>
  <c r="BK362" i="2"/>
  <c r="J362" i="2"/>
  <c r="J107" i="2" s="1"/>
  <c r="BK136" i="3"/>
  <c r="J136" i="3" s="1"/>
  <c r="J102" i="3" s="1"/>
  <c r="BK144" i="3"/>
  <c r="J144" i="3" s="1"/>
  <c r="J106" i="3" s="1"/>
  <c r="BK130" i="3"/>
  <c r="J130" i="3"/>
  <c r="J99" i="3"/>
  <c r="BK132" i="3"/>
  <c r="J132" i="3" s="1"/>
  <c r="J100" i="3" s="1"/>
  <c r="BK134" i="3"/>
  <c r="J134" i="3" s="1"/>
  <c r="J101" i="3" s="1"/>
  <c r="BK140" i="3"/>
  <c r="J140" i="3" s="1"/>
  <c r="J104" i="3" s="1"/>
  <c r="BK142" i="3"/>
  <c r="J142" i="3"/>
  <c r="J105" i="3"/>
  <c r="BK128" i="3"/>
  <c r="J128" i="3" s="1"/>
  <c r="J98" i="3" s="1"/>
  <c r="BK138" i="3"/>
  <c r="J138" i="3" s="1"/>
  <c r="J103" i="3" s="1"/>
  <c r="BK131" i="2"/>
  <c r="J131" i="2" s="1"/>
  <c r="J97" i="2" s="1"/>
  <c r="BE129" i="3"/>
  <c r="BE135" i="3"/>
  <c r="J120" i="3"/>
  <c r="F123" i="3"/>
  <c r="BE133" i="3"/>
  <c r="BE137" i="3"/>
  <c r="BK364" i="2"/>
  <c r="J364" i="2" s="1"/>
  <c r="J108" i="2" s="1"/>
  <c r="E116" i="3"/>
  <c r="BE145" i="3"/>
  <c r="BE141" i="3"/>
  <c r="BE143" i="3"/>
  <c r="BE131" i="3"/>
  <c r="BE139" i="3"/>
  <c r="BB95" i="1"/>
  <c r="E85" i="2"/>
  <c r="J89" i="2"/>
  <c r="F92" i="2"/>
  <c r="BE133" i="2"/>
  <c r="BE136" i="2"/>
  <c r="BE173" i="2"/>
  <c r="BE181" i="2"/>
  <c r="BE185" i="2"/>
  <c r="BE187" i="2"/>
  <c r="BE197" i="2"/>
  <c r="BE204" i="2"/>
  <c r="BE206" i="2"/>
  <c r="BE211" i="2"/>
  <c r="BE223" i="2"/>
  <c r="BE155" i="2"/>
  <c r="BE157" i="2"/>
  <c r="BE203" i="2"/>
  <c r="BE209" i="2"/>
  <c r="BE214" i="2"/>
  <c r="BE218" i="2"/>
  <c r="BE231" i="2"/>
  <c r="BE237" i="2"/>
  <c r="BE245" i="2"/>
  <c r="BE247" i="2"/>
  <c r="BE256" i="2"/>
  <c r="BE264" i="2"/>
  <c r="BE268" i="2"/>
  <c r="BE270" i="2"/>
  <c r="BE284" i="2"/>
  <c r="BE286" i="2"/>
  <c r="BE289" i="2"/>
  <c r="BE292" i="2"/>
  <c r="BE293" i="2"/>
  <c r="BE299" i="2"/>
  <c r="BE401" i="2"/>
  <c r="BE134" i="2"/>
  <c r="BE140" i="2"/>
  <c r="BE153" i="2"/>
  <c r="BE217" i="2"/>
  <c r="BE138" i="2"/>
  <c r="BE144" i="2"/>
  <c r="BE148" i="2"/>
  <c r="BE152" i="2"/>
  <c r="BE162" i="2"/>
  <c r="BE167" i="2"/>
  <c r="BE177" i="2"/>
  <c r="BE191" i="2"/>
  <c r="BE212" i="2"/>
  <c r="BE215" i="2"/>
  <c r="BE220" i="2"/>
  <c r="BE225" i="2"/>
  <c r="BE227" i="2"/>
  <c r="BE229" i="2"/>
  <c r="BE233" i="2"/>
  <c r="BE235" i="2"/>
  <c r="BE241" i="2"/>
  <c r="BE252" i="2"/>
  <c r="BE260" i="2"/>
  <c r="BE274" i="2"/>
  <c r="BE278" i="2"/>
  <c r="BE290" i="2"/>
  <c r="BE291" i="2"/>
  <c r="BE295" i="2"/>
  <c r="BE297" i="2"/>
  <c r="BE301" i="2"/>
  <c r="BE303" i="2"/>
  <c r="BE305" i="2"/>
  <c r="BE306" i="2"/>
  <c r="BE307" i="2"/>
  <c r="BE309" i="2"/>
  <c r="BE310" i="2"/>
  <c r="BE312" i="2"/>
  <c r="BE314" i="2"/>
  <c r="BE316" i="2"/>
  <c r="BE318" i="2"/>
  <c r="BE320" i="2"/>
  <c r="BE322" i="2"/>
  <c r="BE324" i="2"/>
  <c r="BE326" i="2"/>
  <c r="BE328" i="2"/>
  <c r="BE329" i="2"/>
  <c r="BE330" i="2"/>
  <c r="BE331" i="2"/>
  <c r="BE333" i="2"/>
  <c r="BE335" i="2"/>
  <c r="BE338" i="2"/>
  <c r="BE343" i="2"/>
  <c r="BE345" i="2"/>
  <c r="BE349" i="2"/>
  <c r="BE352" i="2"/>
  <c r="BE358" i="2"/>
  <c r="BE359" i="2"/>
  <c r="BE361" i="2"/>
  <c r="BE363" i="2"/>
  <c r="BE366" i="2"/>
  <c r="BE370" i="2"/>
  <c r="BE372" i="2"/>
  <c r="BE374" i="2"/>
  <c r="BE376" i="2"/>
  <c r="BE378" i="2"/>
  <c r="BE380" i="2"/>
  <c r="BE383" i="2"/>
  <c r="BE385" i="2"/>
  <c r="BE387" i="2"/>
  <c r="BE391" i="2"/>
  <c r="BE396" i="2"/>
  <c r="AW95" i="1"/>
  <c r="BA95" i="1"/>
  <c r="BC95" i="1"/>
  <c r="BD95" i="1"/>
  <c r="F37" i="3"/>
  <c r="BD96" i="1" s="1"/>
  <c r="BD94" i="1" s="1"/>
  <c r="W33" i="1" s="1"/>
  <c r="F34" i="3"/>
  <c r="BA96" i="1" s="1"/>
  <c r="F35" i="3"/>
  <c r="BB96" i="1" s="1"/>
  <c r="F36" i="3"/>
  <c r="BC96" i="1"/>
  <c r="BC94" i="1"/>
  <c r="AY94" i="1" s="1"/>
  <c r="J34" i="3"/>
  <c r="AW96" i="1"/>
  <c r="P130" i="2" l="1"/>
  <c r="AU95" i="1" s="1"/>
  <c r="AU94" i="1" s="1"/>
  <c r="BA94" i="1"/>
  <c r="AW94" i="1" s="1"/>
  <c r="AK30" i="1" s="1"/>
  <c r="BB94" i="1"/>
  <c r="W31" i="1" s="1"/>
  <c r="R131" i="2"/>
  <c r="R130" i="2" s="1"/>
  <c r="T364" i="2"/>
  <c r="T131" i="2"/>
  <c r="T130" i="2" s="1"/>
  <c r="BK127" i="3"/>
  <c r="J127" i="3" s="1"/>
  <c r="J97" i="3" s="1"/>
  <c r="BK130" i="2"/>
  <c r="J130" i="2" s="1"/>
  <c r="J96" i="2" s="1"/>
  <c r="F33" i="2"/>
  <c r="AZ95" i="1" s="1"/>
  <c r="W32" i="1"/>
  <c r="F33" i="3"/>
  <c r="AZ96" i="1"/>
  <c r="J33" i="2"/>
  <c r="AV95" i="1"/>
  <c r="AT95" i="1"/>
  <c r="J33" i="3"/>
  <c r="AV96" i="1" s="1"/>
  <c r="AT96" i="1" s="1"/>
  <c r="W30" i="1"/>
  <c r="AX94" i="1" l="1"/>
  <c r="BK126" i="3"/>
  <c r="J126" i="3"/>
  <c r="J96" i="3"/>
  <c r="J30" i="2"/>
  <c r="AG95" i="1" s="1"/>
  <c r="AZ94" i="1"/>
  <c r="AV94" i="1"/>
  <c r="AK29" i="1" s="1"/>
  <c r="J39" i="2" l="1"/>
  <c r="AN95" i="1"/>
  <c r="J30" i="3"/>
  <c r="AG96" i="1" s="1"/>
  <c r="W29" i="1"/>
  <c r="AT94" i="1"/>
  <c r="J39" i="3" l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<sst xmlns="http://schemas.openxmlformats.org/spreadsheetml/2006/main" count="3830" uniqueCount="727">
  <si>
    <t>Export Komplet</t>
  </si>
  <si>
    <t/>
  </si>
  <si>
    <t>2.0</t>
  </si>
  <si>
    <t>False</t>
  </si>
  <si>
    <t>{c731d0b0-132c-4711-9c3a-eda97c0b1eab}</t>
  </si>
  <si>
    <t>&gt;&gt;  skryté sloupce  &lt;&lt;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</si>
  <si>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</si>
  <si>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</si>
  <si>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</si>
  <si>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</si>
  <si>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</si>
  <si>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</si>
  <si>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</si>
  <si>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</si>
  <si>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</si>
  <si>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</si>
  <si>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</si>
  <si>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přes Babský potok</t>
  </si>
  <si>
    <t>KSO:</t>
  </si>
  <si>
    <t>CC-CZ:</t>
  </si>
  <si>
    <t>Místo:</t>
  </si>
  <si>
    <t>Babí</t>
  </si>
  <si>
    <t>Datum:</t>
  </si>
  <si>
    <t>Zadavatel:</t>
  </si>
  <si>
    <t>IČ:</t>
  </si>
  <si>
    <t xml:space="preserve">SPÚ, Husinecká 1024/11a, Praha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</si>
  <si>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</si>
  <si>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</si>
  <si>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</si>
  <si>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</si>
  <si>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</si>
  <si>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</si>
  <si>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</si>
  <si>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</si>
  <si>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</si>
  <si>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</si>
  <si>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</si>
  <si>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</si>
  <si>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</si>
  <si>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</si>
  <si>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</si>
  <si>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</si>
  <si>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</si>
  <si>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</si>
  <si>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</si>
  <si>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</si>
  <si>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</si>
  <si>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</si>
  <si>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</si>
  <si>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</si>
  <si>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</si>
  <si>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</si>
  <si>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</si>
  <si>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</si>
  <si>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</si>
  <si>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</si>
  <si>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</si>
  <si>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</si>
  <si>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</si>
  <si>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</si>
  <si>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</si>
  <si>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</si>
  <si>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</si>
  <si>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</si>
  <si>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</si>
  <si>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</si>
  <si>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</si>
  <si>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</si>
  <si>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</si>
  <si>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</si>
  <si>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</si>
  <si>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</si>
  <si>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</si>
  <si>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</si>
  <si>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</si>
  <si>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</si>
  <si>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</si>
  <si>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</si>
  <si>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mostu</t>
  </si>
  <si>
    <t>STA</t>
  </si>
  <si>
    <t>{0d9637e4-dbd3-427c-8077-3766618ae1e1}</t>
  </si>
  <si>
    <t>2</t>
  </si>
  <si>
    <t>Vedlejší náklady</t>
  </si>
  <si>
    <t>{3a93b0b4-3159-4c7e-b80e-e6818b6f66ef}</t>
  </si>
  <si>
    <t>fig1</t>
  </si>
  <si>
    <t>výkop pro předpolí mostu</t>
  </si>
  <si>
    <t>fig2</t>
  </si>
  <si>
    <t>rýha za rubovou opěrou</t>
  </si>
  <si>
    <t>13,65</t>
  </si>
  <si>
    <t>KRYCÍ LIST SOUPISU PRACÍ</t>
  </si>
  <si>
    <t>fig3</t>
  </si>
  <si>
    <t>výkop před a pod opěrami</t>
  </si>
  <si>
    <t>5,25</t>
  </si>
  <si>
    <t>fig21</t>
  </si>
  <si>
    <t>hydroizolace stávající mostovky</t>
  </si>
  <si>
    <t>14,134</t>
  </si>
  <si>
    <t>fig25</t>
  </si>
  <si>
    <t>nová vozovka na mostě</t>
  </si>
  <si>
    <t>11,46</t>
  </si>
  <si>
    <t>fig23</t>
  </si>
  <si>
    <t>izolace proti vodě svislá</t>
  </si>
  <si>
    <t>10,5</t>
  </si>
  <si>
    <t>Objekt:</t>
  </si>
  <si>
    <t>1 - Oprava mostu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</si>
  <si>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</si>
  <si>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</si>
  <si>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</si>
  <si>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</si>
  <si>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</si>
  <si>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</si>
  <si>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</si>
  <si>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</si>
  <si>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</si>
  <si>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</si>
  <si>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</si>
  <si>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</si>
  <si>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</si>
  <si>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</si>
  <si>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</si>
  <si>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</si>
  <si>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</si>
  <si>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</si>
  <si>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</si>
  <si>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</si>
  <si>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</si>
  <si>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</si>
  <si>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</si>
  <si>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</si>
  <si>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</si>
  <si>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</si>
  <si>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</si>
  <si>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</si>
  <si>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</si>
  <si>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</si>
  <si>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</si>
  <si>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</si>
  <si>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</si>
  <si>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</si>
  <si>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</si>
  <si>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</si>
  <si>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</si>
  <si>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</si>
  <si>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průměru přes 100 do 300 mm</t>
  </si>
  <si>
    <t>kus</t>
  </si>
  <si>
    <t>CS ÚRS 2025 02</t>
  </si>
  <si>
    <t>4</t>
  </si>
  <si>
    <t>-79796092</t>
  </si>
  <si>
    <t>115001104</t>
  </si>
  <si>
    <t>Převedení vody potrubím DN přes 250 do 300</t>
  </si>
  <si>
    <t>m</t>
  </si>
  <si>
    <t>-1716204698</t>
  </si>
  <si>
    <t>VV</t>
  </si>
  <si>
    <t>10,0*2</t>
  </si>
  <si>
    <t>3</t>
  </si>
  <si>
    <t>115101201</t>
  </si>
  <si>
    <t>Čerpání vody na dopravní výšku do 10 m průměrný přítok do 500 l/min</t>
  </si>
  <si>
    <t>hod</t>
  </si>
  <si>
    <t>141697476</t>
  </si>
  <si>
    <t>100+100</t>
  </si>
  <si>
    <t>115101301</t>
  </si>
  <si>
    <t>Pohotovost čerpací soupravy pro dopravní výšku do 10 m přítok do 500 l/min</t>
  </si>
  <si>
    <t>den</t>
  </si>
  <si>
    <t>1947478625</t>
  </si>
  <si>
    <t>10+10</t>
  </si>
  <si>
    <t>5</t>
  </si>
  <si>
    <t>131351100</t>
  </si>
  <si>
    <t>Hloubení jam nezapažených v hornině třídy těžitelnosti II skupiny 4 objem do 20 m3 strojně</t>
  </si>
  <si>
    <t>m3</t>
  </si>
  <si>
    <t>-322015999</t>
  </si>
  <si>
    <t>4,5*2,0*0,5                               "pravý břeh - opěra č.1"</t>
  </si>
  <si>
    <t>5,0*3,0*0,5                               "levý břeh - opěra č.2"</t>
  </si>
  <si>
    <t>Mezisoučet                                    "předpolí mostu"</t>
  </si>
  <si>
    <t>6</t>
  </si>
  <si>
    <t>132311401</t>
  </si>
  <si>
    <t>Hloubená vykopávka pod základy v hornině třídy těžitelnosti I skupiny 4 ručně</t>
  </si>
  <si>
    <t>-951106018</t>
  </si>
  <si>
    <t>5,0*1,0*0,5                                 "opěra č.1"</t>
  </si>
  <si>
    <t>5,5*1,0*0,5                                 "opěra č.2"</t>
  </si>
  <si>
    <t>Mezisoučet                            "výkop před a pod opěrami"</t>
  </si>
  <si>
    <t>7</t>
  </si>
  <si>
    <t>132351251</t>
  </si>
  <si>
    <t>Hloubení rýh nezapažených š do 2000 mm v hornině třídy těžitelnosti II skupiny 4 objem do 20 m3 strojně</t>
  </si>
  <si>
    <t>1670291860</t>
  </si>
  <si>
    <t>5,0*(1,0*1,0+0,5*0,6)                     "opěra č.1"</t>
  </si>
  <si>
    <t>5,5*(1,0*1,0+0,5*0,6)                     "opěra č.2"</t>
  </si>
  <si>
    <t>Mezisoučet                              "rýha za rubovou opěrou"</t>
  </si>
  <si>
    <t>8</t>
  </si>
  <si>
    <t>162201421</t>
  </si>
  <si>
    <t>Vodorovné přemístění pařezů do 1 km D přes 100 do 300 mm</t>
  </si>
  <si>
    <t>-508852112</t>
  </si>
  <si>
    <t>9</t>
  </si>
  <si>
    <t>162211321</t>
  </si>
  <si>
    <t>Vodorovné přemístění výkopku z horniny třídy těžitelnosti II skupiny 4 a 5 stavebním kolečkem do 10 m</t>
  </si>
  <si>
    <t>-1756047923</t>
  </si>
  <si>
    <t>10</t>
  </si>
  <si>
    <t>162301971</t>
  </si>
  <si>
    <t>Příplatek k vodorovnému přemístění pařezů D přes 100 do 300 mm ZKD 1 km</t>
  </si>
  <si>
    <t>-1613064936</t>
  </si>
  <si>
    <t>1*10 'Přepočtené koeficientem množství</t>
  </si>
  <si>
    <t>11</t>
  </si>
  <si>
    <t>162751117</t>
  </si>
  <si>
    <t>Vodorovné přemístění přes 9 000 do 10000 m výkopku/sypaniny z horniny třídy těžitelnosti I skupiny 1 až 3</t>
  </si>
  <si>
    <t>417077007</t>
  </si>
  <si>
    <t>Mezisoučet</t>
  </si>
  <si>
    <t>162751119</t>
  </si>
  <si>
    <t>Příplatek k vodorovnému přemístění výkopku/sypaniny z horniny třídy těžitelnosti I skupiny 1 až 3 ZKD 1000 m přes 10000 m</t>
  </si>
  <si>
    <t>1497133403</t>
  </si>
  <si>
    <t>13</t>
  </si>
  <si>
    <t>171201231</t>
  </si>
  <si>
    <t>Poplatek za uložení zeminy a kamení na recyklační skládce (skládkovné) kód odpadu 17 05 04</t>
  </si>
  <si>
    <t>t</t>
  </si>
  <si>
    <t>132782514</t>
  </si>
  <si>
    <t>fig1*2,000</t>
  </si>
  <si>
    <t>fig2*2,000</t>
  </si>
  <si>
    <t>fig3*2,000</t>
  </si>
  <si>
    <t>Zakládání</t>
  </si>
  <si>
    <t>14</t>
  </si>
  <si>
    <t>211531111</t>
  </si>
  <si>
    <t>Výplň odvodňovacích žeber nebo trativodů kamenivem hrubým drceným frakce 16 až 63 mm</t>
  </si>
  <si>
    <t>-1393263044</t>
  </si>
  <si>
    <t>5,0*1,0*0,5                                     "opěra č.1"</t>
  </si>
  <si>
    <t>5,5*1,0*0,5                                     "opěra č.2"</t>
  </si>
  <si>
    <t>15</t>
  </si>
  <si>
    <t>212312111</t>
  </si>
  <si>
    <t>Lože pro trativody z betonu prostého</t>
  </si>
  <si>
    <t>90649124</t>
  </si>
  <si>
    <t>5,0*1,0*0,2                                     "opěra č.1"</t>
  </si>
  <si>
    <t>5,5*1,0*0,2                                     "opěra č.2"</t>
  </si>
  <si>
    <t>16</t>
  </si>
  <si>
    <t>212755214</t>
  </si>
  <si>
    <t>Trativody z drenážních trubek plastových flexibilních DN 100 mm bez lože a obsypu</t>
  </si>
  <si>
    <t>-192245620</t>
  </si>
  <si>
    <t>5,0                                     "opěra č.1"</t>
  </si>
  <si>
    <t>5,5                                     "opěra č.2"</t>
  </si>
  <si>
    <t>17</t>
  </si>
  <si>
    <t>212792111</t>
  </si>
  <si>
    <t>Odvodnění mostní opěry - drenážní flexibilní svislé plastové potrubí DN 65</t>
  </si>
  <si>
    <t>912287474</t>
  </si>
  <si>
    <t>2,0                          "odvodnění odvodňovacího žlabu"</t>
  </si>
  <si>
    <t>18</t>
  </si>
  <si>
    <t>279311146</t>
  </si>
  <si>
    <t>Postupné podbetonování základového zdiva železovým betonem se zvýšenými nároky na prostředí tř. C 25/30</t>
  </si>
  <si>
    <t>-112285218</t>
  </si>
  <si>
    <t>5,0*0,8*0,5                                 "opěra č.1"</t>
  </si>
  <si>
    <t>5,5*0,8*0,5                                 "opěra č.2"</t>
  </si>
  <si>
    <t>19</t>
  </si>
  <si>
    <t>279322511</t>
  </si>
  <si>
    <t>Základová zeď ze ŽB se zvýšenými nároky na prostředí tř. C 25/30 bez výztuže</t>
  </si>
  <si>
    <t>-2039741358</t>
  </si>
  <si>
    <t>5,0*0,2*0,5                                 "opěra č.1 - líc"</t>
  </si>
  <si>
    <t>5,0*0,3*1,1                                 "opěra č.1 - rub"</t>
  </si>
  <si>
    <t>5,5*0,2*0,5                                 "opěra č.2 - líc"</t>
  </si>
  <si>
    <t>5,5*0,3*1,1                                 "opěra č.2 - líc"</t>
  </si>
  <si>
    <t>20</t>
  </si>
  <si>
    <t>279351311</t>
  </si>
  <si>
    <t>Zřízení jednostranného bednění základových zdí</t>
  </si>
  <si>
    <t>m2</t>
  </si>
  <si>
    <t>1096531872</t>
  </si>
  <si>
    <t>5,0*1,0                                 "opěra č.1 - líc"</t>
  </si>
  <si>
    <t>5,0*1,6                                 "opěra č.1 - rub"</t>
  </si>
  <si>
    <t>5,5*1,0                                 "opěra č.2 - líc"</t>
  </si>
  <si>
    <t>5,5*1,6                                 "opěra č.2 - líc"</t>
  </si>
  <si>
    <t>279351312</t>
  </si>
  <si>
    <t>Odstranění jednostranného bednění základových zdí</t>
  </si>
  <si>
    <t>841390525</t>
  </si>
  <si>
    <t>22</t>
  </si>
  <si>
    <t>279361821</t>
  </si>
  <si>
    <t>Výztuž základových zdí nosných betonářskou ocelí 10 505</t>
  </si>
  <si>
    <t>325317956</t>
  </si>
  <si>
    <t>(102+75+33+7+7)*0,001</t>
  </si>
  <si>
    <t>23</t>
  </si>
  <si>
    <t>279362021</t>
  </si>
  <si>
    <t>Výztuž základových zdí nosných svařovanými sítěmi Kari</t>
  </si>
  <si>
    <t>958572572</t>
  </si>
  <si>
    <t>(228+113)*0,001                                "8/100 x 8/100 - rub a líc"</t>
  </si>
  <si>
    <t>Svislé a kompletní konstrukce</t>
  </si>
  <si>
    <t>24</t>
  </si>
  <si>
    <t>317171126</t>
  </si>
  <si>
    <t>Kotvení monolitického betonu římsy do mostovky kotvou do vývrtu</t>
  </si>
  <si>
    <t>-984088174</t>
  </si>
  <si>
    <t>(3,82+3,82)/0,5+0,72</t>
  </si>
  <si>
    <t>25</t>
  </si>
  <si>
    <t>M</t>
  </si>
  <si>
    <t>54879990</t>
  </si>
  <si>
    <t>kotva římsy M24 do vývrtu, NRk = 120 KN</t>
  </si>
  <si>
    <t>2086780568</t>
  </si>
  <si>
    <t>26</t>
  </si>
  <si>
    <t>317321118</t>
  </si>
  <si>
    <t>Mostní římsy ze ŽB C 30/37</t>
  </si>
  <si>
    <t>-1136221764</t>
  </si>
  <si>
    <t>(3,82+3,82)*(0,50*0,28+0,75*0,26)</t>
  </si>
  <si>
    <t>27</t>
  </si>
  <si>
    <t>317321191</t>
  </si>
  <si>
    <t>Příplatek k mostním římsám ze ŽB za betonáž malého rozsahu do 25 m3</t>
  </si>
  <si>
    <t>184253301</t>
  </si>
  <si>
    <t>28</t>
  </si>
  <si>
    <t>317353121</t>
  </si>
  <si>
    <t>Bednění mostních říms všech tvarů - zřízení</t>
  </si>
  <si>
    <t>1897164876</t>
  </si>
  <si>
    <t>(3,82+3,82)*(0,23+0,75+0,55+0,40)</t>
  </si>
  <si>
    <t>29</t>
  </si>
  <si>
    <t>317353221</t>
  </si>
  <si>
    <t>Bednění mostních říms všech tvarů - odstranění</t>
  </si>
  <si>
    <t>-1865181072</t>
  </si>
  <si>
    <t>30</t>
  </si>
  <si>
    <t>317361116</t>
  </si>
  <si>
    <t>Výztuž mostních říms z betonářské oceli 10 505</t>
  </si>
  <si>
    <t>1867494615</t>
  </si>
  <si>
    <t>290,0*0,001                                              "D.1.2.7"</t>
  </si>
  <si>
    <t>31</t>
  </si>
  <si>
    <t>341941001</t>
  </si>
  <si>
    <t>Nosné nebo spojovací svary tl do 10 mm ocelových doplňkových konstrukcí při montáži dílců</t>
  </si>
  <si>
    <t>-637243952</t>
  </si>
  <si>
    <t>3,4*6                    "HEB 140"</t>
  </si>
  <si>
    <t>Vodorovné konstrukce</t>
  </si>
  <si>
    <t>32</t>
  </si>
  <si>
    <t>413232211</t>
  </si>
  <si>
    <t>Zazdívka zhlaví válcovaných nosníků v do 150 mm</t>
  </si>
  <si>
    <t>1430818368</t>
  </si>
  <si>
    <t>6*2                                   "dobetonávka kolem konců HEB 140"</t>
  </si>
  <si>
    <t>33</t>
  </si>
  <si>
    <t>413941143</t>
  </si>
  <si>
    <t>Válcované nosníky výšky přes 120 do 220 mm dodatečně osazované do stropu</t>
  </si>
  <si>
    <t>1874625441</t>
  </si>
  <si>
    <t>3,4*6*33,7*0,001                    "HEB 140"</t>
  </si>
  <si>
    <t>34</t>
  </si>
  <si>
    <t>451316114</t>
  </si>
  <si>
    <t>Podklad pod dlažbu z betonu prostého se zvýšenými nároky na prostředí C 25/30 tl přes 200 do 250 mm</t>
  </si>
  <si>
    <t>-1112941962</t>
  </si>
  <si>
    <t>6,0*(2,65-0,2*2+2,75-0,2*2)/2</t>
  </si>
  <si>
    <t>35</t>
  </si>
  <si>
    <t>451476121</t>
  </si>
  <si>
    <t>Podkladní vrstva plastbetonová tixotropní první vrstva tl 10 mm</t>
  </si>
  <si>
    <t>1637026818</t>
  </si>
  <si>
    <t>0,24*0,24*6                                       "pod sloupky zábradlí"</t>
  </si>
  <si>
    <t>36</t>
  </si>
  <si>
    <t>451476122</t>
  </si>
  <si>
    <t>Podkladní vrstva plastbetonová tixotropní každá další vrstva tl 10 mm</t>
  </si>
  <si>
    <t>490146886</t>
  </si>
  <si>
    <t>37</t>
  </si>
  <si>
    <t>451477121</t>
  </si>
  <si>
    <t>Podkladní vrstva plastbetonová drenážní první vrstva tl 20 mm</t>
  </si>
  <si>
    <t>-302189476</t>
  </si>
  <si>
    <t>(3,82+3,82)*0,25                "drenážní pruh"</t>
  </si>
  <si>
    <t>38</t>
  </si>
  <si>
    <t>451477122</t>
  </si>
  <si>
    <t>Podkladní vrstva plastbetonová drenážní každá další vrstva tl 20 mm</t>
  </si>
  <si>
    <t>1350157188</t>
  </si>
  <si>
    <t>39</t>
  </si>
  <si>
    <t>458591111</t>
  </si>
  <si>
    <t>Zřízení výplně těsnící vrstvy za opěrou z jílu</t>
  </si>
  <si>
    <t>-967754053</t>
  </si>
  <si>
    <t>5,0*1,0*0,3                                     "opěra č.1"</t>
  </si>
  <si>
    <t>5,5*1,0*0,3                                     "opěra č.2"</t>
  </si>
  <si>
    <t>40</t>
  </si>
  <si>
    <t>58125110</t>
  </si>
  <si>
    <t>jíl surový kusový</t>
  </si>
  <si>
    <t>-129080191</t>
  </si>
  <si>
    <t>5,0*1,0*0,3*2,1                                     "opěra č.1"</t>
  </si>
  <si>
    <t>5,5*1,0*0,3*2,1                                     "opěra č.2"</t>
  </si>
  <si>
    <t>41</t>
  </si>
  <si>
    <t>465511412</t>
  </si>
  <si>
    <t>Dlažba z lomového kamene na sucho s vyplněním spár maltou a vyspárováním pl do 20 m2 tl 250 mm</t>
  </si>
  <si>
    <t>-1375150301</t>
  </si>
  <si>
    <t>42</t>
  </si>
  <si>
    <t>465513156</t>
  </si>
  <si>
    <t>Dlažba svahu u opěr z upraveného lomového žulového kamene tl 200 mm do lože C 25/30 pl do 10 m2</t>
  </si>
  <si>
    <t>-1526097513</t>
  </si>
  <si>
    <t>(2,2+1,8)*0,8                            "zpevnění svahu na návodní straně po obou stranách mostních opěr"</t>
  </si>
  <si>
    <t>(2,2+1,8)*0,4                            "zpevnění svahu na povodní straně po obou stranách mostních opěr"</t>
  </si>
  <si>
    <t>Komunikace pozemní</t>
  </si>
  <si>
    <t>43</t>
  </si>
  <si>
    <t>564851011</t>
  </si>
  <si>
    <t>Podklad ze štěrkodrtě ŠD plochy do 100 m2 tl 150 mm</t>
  </si>
  <si>
    <t>-2110123484</t>
  </si>
  <si>
    <t>3,25*2,0                                "opěra č.1"</t>
  </si>
  <si>
    <t>3,00*2,5                                "opěra č.2"</t>
  </si>
  <si>
    <t>44</t>
  </si>
  <si>
    <t>564861011</t>
  </si>
  <si>
    <t>Podklad ze štěrkodrtě ŠD plochy do 100 m2 tl 200 mm</t>
  </si>
  <si>
    <t>-288937155</t>
  </si>
  <si>
    <t>45</t>
  </si>
  <si>
    <t>564930512</t>
  </si>
  <si>
    <t>Podklad z R-materiálu plochy do 100 m2 tl 100 mm</t>
  </si>
  <si>
    <t>2065842907</t>
  </si>
  <si>
    <t>46</t>
  </si>
  <si>
    <t>573451113</t>
  </si>
  <si>
    <t>Dvojitý nátěr z asfaltu v množství 2,1 kg/m2 s posypem</t>
  </si>
  <si>
    <t>335782056</t>
  </si>
  <si>
    <t>47</t>
  </si>
  <si>
    <t>573231108</t>
  </si>
  <si>
    <t>Postřik živičný spojovací ze silniční emulze v množství 0,50 kg/m2</t>
  </si>
  <si>
    <t>1082182012</t>
  </si>
  <si>
    <t>48</t>
  </si>
  <si>
    <t>577134211</t>
  </si>
  <si>
    <t>Asfaltový beton vrstva obrusná ACO 11 tř. II tl 40 mm š do 3 m z nemodifikovaného asfaltu</t>
  </si>
  <si>
    <t>-1010574856</t>
  </si>
  <si>
    <t>3,82*3,0                                             "nová vozovka na mostě"</t>
  </si>
  <si>
    <t>fig25*2</t>
  </si>
  <si>
    <t>49</t>
  </si>
  <si>
    <t>597161111</t>
  </si>
  <si>
    <t>Rigol dlážděný do lože z betonu tl 100 mm z lomového kamene</t>
  </si>
  <si>
    <t>-1161093859</t>
  </si>
  <si>
    <t>Úpravy povrchů, podlahy a osazování výplní</t>
  </si>
  <si>
    <t>50</t>
  </si>
  <si>
    <t>628611111</t>
  </si>
  <si>
    <t>Nátěr betonu mostu akrylátový 2x impregnační S1 (OS-A)</t>
  </si>
  <si>
    <t>1629792288</t>
  </si>
  <si>
    <t>3,82*2*(0,40+0,55)                                                    "římsy spodem a boky"</t>
  </si>
  <si>
    <t>(2,65+2,75)/2*(0,25+0,45+0,25)                               "mostovka spodem"</t>
  </si>
  <si>
    <t>5,0*0,65                                                         "opěra č.1"</t>
  </si>
  <si>
    <t>5,5*0,65                                                         "opěra č.2"</t>
  </si>
  <si>
    <t>51</t>
  </si>
  <si>
    <t>632450133</t>
  </si>
  <si>
    <t>Vyrovnávací cementový potěr tl přes 30 do 40 mm ze suchých směsí provedený v ploše</t>
  </si>
  <si>
    <t>225835624</t>
  </si>
  <si>
    <t>3,82*3,7                    "spádový klín"</t>
  </si>
  <si>
    <t>52</t>
  </si>
  <si>
    <t>632664131</t>
  </si>
  <si>
    <t>Nátěr betonové podlahy mostu epoxidový 2x podkladní + 2x elastický S9 (OS-E)</t>
  </si>
  <si>
    <t>1054315513</t>
  </si>
  <si>
    <t>3,82*2*(0,15+0,75)                           "římsy vrchem"</t>
  </si>
  <si>
    <t>Vedení trubní dálková a přípojná</t>
  </si>
  <si>
    <t>53</t>
  </si>
  <si>
    <t>895270101</t>
  </si>
  <si>
    <t>Proplachovací a kontrolní šachta z PE-HD pro drenáže liniových staveb šachtové dno DN 400/250 průchozí</t>
  </si>
  <si>
    <t>-1597249070</t>
  </si>
  <si>
    <t>54</t>
  </si>
  <si>
    <t>895270131</t>
  </si>
  <si>
    <t>Proplachovací a kontrolní šachta z PE-HD DN 400 pro drenáže liniových staveb šachtové prodloužení světlé hloubky 3000 mm</t>
  </si>
  <si>
    <t>1960674564</t>
  </si>
  <si>
    <t>55</t>
  </si>
  <si>
    <t>895270135</t>
  </si>
  <si>
    <t>Příplatek k rourám proplachovací a kontrolní šachty z PE-HD DN 400 pro drenáže liniových staveb za uříznutí šachtové roury</t>
  </si>
  <si>
    <t>1047441507</t>
  </si>
  <si>
    <t>56</t>
  </si>
  <si>
    <t>895270151</t>
  </si>
  <si>
    <t>Proplachovací a kontrolní šachta z PE-HD DN 400 pro drenáže liniových staveb redukce DN 250/100-200</t>
  </si>
  <si>
    <t>1039780286</t>
  </si>
  <si>
    <t>57</t>
  </si>
  <si>
    <t>895270201</t>
  </si>
  <si>
    <t>Proplachovací a kontrolní šachta z PE-HD DN 400 pro drenáže liniových staveb poklop plastový pro třídu zatížení A 15</t>
  </si>
  <si>
    <t>1623351828</t>
  </si>
  <si>
    <t>Ostatní konstrukce a práce, bourání</t>
  </si>
  <si>
    <t>58</t>
  </si>
  <si>
    <t>911121111</t>
  </si>
  <si>
    <t>Montáž zábradlí ocelového přichyceného vruty do betonového podkladu</t>
  </si>
  <si>
    <t>958482313</t>
  </si>
  <si>
    <t>3,82*2</t>
  </si>
  <si>
    <t>59</t>
  </si>
  <si>
    <t>5539990101</t>
  </si>
  <si>
    <t>ocelové zábradlí včetně nátěru syntetického - 1x základní, 2x vrchní</t>
  </si>
  <si>
    <t>kg</t>
  </si>
  <si>
    <t>-58746019</t>
  </si>
  <si>
    <t>428,0                                 "D.1.2.6"</t>
  </si>
  <si>
    <t>60</t>
  </si>
  <si>
    <t>913121111</t>
  </si>
  <si>
    <t>Montáž a demontáž dočasné dopravní značky kompletní základní</t>
  </si>
  <si>
    <t>1503760051</t>
  </si>
  <si>
    <t>61</t>
  </si>
  <si>
    <t>913121211</t>
  </si>
  <si>
    <t>Příplatek k dočasné dopravní značce kompletní základní za první a ZKD den použití</t>
  </si>
  <si>
    <t>-1309145242</t>
  </si>
  <si>
    <t>10*30*3</t>
  </si>
  <si>
    <t>62</t>
  </si>
  <si>
    <t>914111112</t>
  </si>
  <si>
    <t>Montáž svislé dopravní značky do velikosti 1 m2 páskováním na sloup</t>
  </si>
  <si>
    <t>1929161017</t>
  </si>
  <si>
    <t>2+2</t>
  </si>
  <si>
    <t>63</t>
  </si>
  <si>
    <t>40445619</t>
  </si>
  <si>
    <t>zákazové, příkazové dopravní značky B1-B34, C1-15 500mm</t>
  </si>
  <si>
    <t>1051981037</t>
  </si>
  <si>
    <t>64</t>
  </si>
  <si>
    <t>40445650</t>
  </si>
  <si>
    <t>dodatkové tabulky E7, E12, E13 500x300mm</t>
  </si>
  <si>
    <t>-226109860</t>
  </si>
  <si>
    <t>65</t>
  </si>
  <si>
    <t>914511112</t>
  </si>
  <si>
    <t>Montáž sloupku dopravních značek délky do 3,5 m s betonovým základem a patkou D 60 mm</t>
  </si>
  <si>
    <t>1255543243</t>
  </si>
  <si>
    <t>66</t>
  </si>
  <si>
    <t>40445225</t>
  </si>
  <si>
    <t>sloupek pro dopravní značku Zn D 60mm v 3,5m</t>
  </si>
  <si>
    <t>-672104764</t>
  </si>
  <si>
    <t>67</t>
  </si>
  <si>
    <t>916131213</t>
  </si>
  <si>
    <t>Osazení silničního obrubníku betonového stojatého s boční opěrou do lože z betonu prostého</t>
  </si>
  <si>
    <t>-1066903817</t>
  </si>
  <si>
    <t>2,0*3+3,0*1</t>
  </si>
  <si>
    <t>68</t>
  </si>
  <si>
    <t>59217031</t>
  </si>
  <si>
    <t>obrubník betonový silniční 1000x150x250mm</t>
  </si>
  <si>
    <t>-1656011887</t>
  </si>
  <si>
    <t>5,0</t>
  </si>
  <si>
    <t>69</t>
  </si>
  <si>
    <t>59217030</t>
  </si>
  <si>
    <t>obrubník betonový silniční přechodový 1000x150x150-250mm</t>
  </si>
  <si>
    <t>-822321969</t>
  </si>
  <si>
    <t>4,0</t>
  </si>
  <si>
    <t>70</t>
  </si>
  <si>
    <t>919121132</t>
  </si>
  <si>
    <t>Těsnění spár zálivkou za studena pro komůrky š 20 mm hl 40 mm s těsnicím profilem</t>
  </si>
  <si>
    <t>-1392467631</t>
  </si>
  <si>
    <t>3,82*2                                          "řez B"</t>
  </si>
  <si>
    <t>71</t>
  </si>
  <si>
    <t>919123111</t>
  </si>
  <si>
    <t>Těsnění spár provizorním těsnicím profilem</t>
  </si>
  <si>
    <t>-169504878</t>
  </si>
  <si>
    <t>3,25*2                                   "řez A"</t>
  </si>
  <si>
    <t>72</t>
  </si>
  <si>
    <t>919123121</t>
  </si>
  <si>
    <t>Těsnění spár přitavením asfaltových izolačních pásů v CB krytu</t>
  </si>
  <si>
    <t>136679217</t>
  </si>
  <si>
    <t>73</t>
  </si>
  <si>
    <t>919124121</t>
  </si>
  <si>
    <t>Dilatační spáry vkládané v cementobetonovém krytu s vyplněním spár asfaltovou zálivkou</t>
  </si>
  <si>
    <t>-744314880</t>
  </si>
  <si>
    <t>74</t>
  </si>
  <si>
    <t>931998112</t>
  </si>
  <si>
    <t>Těsnění prostupů trubky odvodnění DN 50 izolací mostovky bitumenovým tmelem</t>
  </si>
  <si>
    <t>-575060330</t>
  </si>
  <si>
    <t>2*2</t>
  </si>
  <si>
    <t>75</t>
  </si>
  <si>
    <t>935113111</t>
  </si>
  <si>
    <t>Osazení odvodňovacího polymerbetonového žlabu s krycím roštem šířky do 210 mm</t>
  </si>
  <si>
    <t>730063705</t>
  </si>
  <si>
    <t>3,0*1</t>
  </si>
  <si>
    <t>76</t>
  </si>
  <si>
    <t>59227103</t>
  </si>
  <si>
    <t>žlab odvodňovací z polymerbetonu bez spádu dna pozinkovaná hrana š 200mm</t>
  </si>
  <si>
    <t>-997296619</t>
  </si>
  <si>
    <t>77</t>
  </si>
  <si>
    <t>59227057</t>
  </si>
  <si>
    <t>čelo s odtokem na konec odvodňovacího žlabu z polymerbetonu pozink hrana š 200mm</t>
  </si>
  <si>
    <t>685409085</t>
  </si>
  <si>
    <t>78</t>
  </si>
  <si>
    <t>56241032</t>
  </si>
  <si>
    <t>rošt můstkový C250 litina pro žlab š 200mm</t>
  </si>
  <si>
    <t>897441128</t>
  </si>
  <si>
    <t>79</t>
  </si>
  <si>
    <t>936941131</t>
  </si>
  <si>
    <t>Chránička odvodňovače D 63 mm</t>
  </si>
  <si>
    <t>2043700958</t>
  </si>
  <si>
    <t>4*0,3</t>
  </si>
  <si>
    <t>80</t>
  </si>
  <si>
    <t>971042241</t>
  </si>
  <si>
    <t>Vybourání otvorů v betonových příčkách a zdech pl do 0,0225 m2 tl do 300 mm</t>
  </si>
  <si>
    <t>1652288429</t>
  </si>
  <si>
    <t>12                                   "HEB 140"</t>
  </si>
  <si>
    <t>81</t>
  </si>
  <si>
    <t>977141114</t>
  </si>
  <si>
    <t>Vrty pro kotvy do betonu průměru 14 mm hloubky 110 mm s vyplněním epoxidovým tmelem</t>
  </si>
  <si>
    <t>-832512027</t>
  </si>
  <si>
    <t>120+74+24               "želbet moniérka se sítí 8/100 x 8/100"</t>
  </si>
  <si>
    <t>82</t>
  </si>
  <si>
    <t>985131111</t>
  </si>
  <si>
    <t>Očištění ploch stěn, rubu kleneb a podlah tlakovou vodou</t>
  </si>
  <si>
    <t>235975979</t>
  </si>
  <si>
    <t>3,82*3,7                                             "stávající mostovka"</t>
  </si>
  <si>
    <t>5,0*1,0                                                         "opěra č.1"</t>
  </si>
  <si>
    <t>5,5*1,0                                                         "opěra č.2"</t>
  </si>
  <si>
    <t>83</t>
  </si>
  <si>
    <t>985132111</t>
  </si>
  <si>
    <t>Očištění ploch líce kleneb a podhledů tlakovou vodou</t>
  </si>
  <si>
    <t>779444906</t>
  </si>
  <si>
    <t>(2,65+2,75)/2*(3,7+0,15*12)                               "mostovka spodem"</t>
  </si>
  <si>
    <t>84</t>
  </si>
  <si>
    <t>985312111</t>
  </si>
  <si>
    <t>Stěrka k vyrovnání betonových ploch stěn tl do 2 mm</t>
  </si>
  <si>
    <t>-1000532396</t>
  </si>
  <si>
    <t>5,0*0,6                                                         "opěra č.1"</t>
  </si>
  <si>
    <t>5,5*0,6                                                         "opěra č.2"</t>
  </si>
  <si>
    <t>85</t>
  </si>
  <si>
    <t>985312121</t>
  </si>
  <si>
    <t>Stěrka k vyrovnání betonových ploch líce kleneb a podhledů tl do 2 mm</t>
  </si>
  <si>
    <t>-1917906473</t>
  </si>
  <si>
    <t>86</t>
  </si>
  <si>
    <t>985321111</t>
  </si>
  <si>
    <t>Ochranný nátěr výztuže na cementové bázi stěn, líce kleneb a podhledů 1 vrstva tl 1 mm</t>
  </si>
  <si>
    <t>320656582</t>
  </si>
  <si>
    <t>997</t>
  </si>
  <si>
    <t>Doprava suti a vybouraných hmot</t>
  </si>
  <si>
    <t>87</t>
  </si>
  <si>
    <t>997211511</t>
  </si>
  <si>
    <t>Vodorovná doprava suti po suchu na vzdálenost do 1 km</t>
  </si>
  <si>
    <t>1922921108</t>
  </si>
  <si>
    <t>88</t>
  </si>
  <si>
    <t>997211519</t>
  </si>
  <si>
    <t>Příplatek ZKD 1 km u vodorovné dopravy suti</t>
  </si>
  <si>
    <t>1387499010</t>
  </si>
  <si>
    <t>0,374*10 'Přepočtené koeficientem množství</t>
  </si>
  <si>
    <t>89</t>
  </si>
  <si>
    <t>997221861</t>
  </si>
  <si>
    <t>Poplatek za uložení na recyklační skládce (skládkovné) stavebního odpadu z prostého betonu pod kódem 17 01 01</t>
  </si>
  <si>
    <t>-1374490978</t>
  </si>
  <si>
    <t>998</t>
  </si>
  <si>
    <t>Přesun hmot</t>
  </si>
  <si>
    <t>90</t>
  </si>
  <si>
    <t>998212111</t>
  </si>
  <si>
    <t>Přesun hmot pro mosty zděné, monolitické betonové nebo ocelové v do 20 m</t>
  </si>
  <si>
    <t>1621831595</t>
  </si>
  <si>
    <t>PSV</t>
  </si>
  <si>
    <t>Práce a dodávky PSV</t>
  </si>
  <si>
    <t>711</t>
  </si>
  <si>
    <t>Izolace proti vodě, vlhkosti a plynům</t>
  </si>
  <si>
    <t>91</t>
  </si>
  <si>
    <t>711111001</t>
  </si>
  <si>
    <t>Provedení izolace proti zemní vlhkosti vodorovné za studena nátěrem penetračním</t>
  </si>
  <si>
    <t>-1938204617</t>
  </si>
  <si>
    <t>5,0*1,0                               "opěra č.1"</t>
  </si>
  <si>
    <t>5,5*1,0                               "opěra č.2"</t>
  </si>
  <si>
    <t>92</t>
  </si>
  <si>
    <t>11163150</t>
  </si>
  <si>
    <t>lak penetrační asfaltový</t>
  </si>
  <si>
    <t>-459493761</t>
  </si>
  <si>
    <t>fig23*0,00035</t>
  </si>
  <si>
    <t>93</t>
  </si>
  <si>
    <t>711142559</t>
  </si>
  <si>
    <t>Provedení izolace proti zemní vlhkosti pásy přitavením svislé NAIP</t>
  </si>
  <si>
    <t>-2129034924</t>
  </si>
  <si>
    <t>94</t>
  </si>
  <si>
    <t>62855040</t>
  </si>
  <si>
    <t>pás asfaltový natavitelný modifikovaný SBS s vložkou z polyesterové rohože a hrubozrnným břidličným posypem na horním povrchu pro inženýrské stavby tl 5,0mm</t>
  </si>
  <si>
    <t>-643653475</t>
  </si>
  <si>
    <t>fig23*1,22</t>
  </si>
  <si>
    <t>95</t>
  </si>
  <si>
    <t>711341564</t>
  </si>
  <si>
    <t>Provedení hydroizolace mostovek pásy přitavením NAIP</t>
  </si>
  <si>
    <t>484599076</t>
  </si>
  <si>
    <t>fig21*2</t>
  </si>
  <si>
    <t>96</t>
  </si>
  <si>
    <t>678329589</t>
  </si>
  <si>
    <t>fig21*2*1,20</t>
  </si>
  <si>
    <t>97</t>
  </si>
  <si>
    <t>7113810211</t>
  </si>
  <si>
    <t>Provedení hydroizolace mostovek pryskyřicemi nátěrem penetračním</t>
  </si>
  <si>
    <t>-905086254</t>
  </si>
  <si>
    <t xml:space="preserve">Mezisoučet                                         "pečetící vrstva"   </t>
  </si>
  <si>
    <t>98</t>
  </si>
  <si>
    <t>23521270</t>
  </si>
  <si>
    <t>pryskyřice epoxidová univerzální pojivová</t>
  </si>
  <si>
    <t>-1105673935</t>
  </si>
  <si>
    <t>fig21*0,500</t>
  </si>
  <si>
    <t>99</t>
  </si>
  <si>
    <t>998711101</t>
  </si>
  <si>
    <t>Přesun hmot tonážní pro izolace proti vodě, vlhkosti a plynům v objektech v do 6 m</t>
  </si>
  <si>
    <t>-224523880</t>
  </si>
  <si>
    <t>789</t>
  </si>
  <si>
    <t>Povrchové úpravy ocelových konstrukcí a technologických zařízení</t>
  </si>
  <si>
    <t>100</t>
  </si>
  <si>
    <t>789224512</t>
  </si>
  <si>
    <t>Otryskání abrazivem ze strusky ocelových kcí třídy IV stupeň zarezavění A stupeň přípravy Sa 2 1/2</t>
  </si>
  <si>
    <t>-1839859223</t>
  </si>
  <si>
    <t>(2,65+2,75)/2*0,6*6              "štětovnice IIn"</t>
  </si>
  <si>
    <t>3,4*0,35*2                                     "I 200"</t>
  </si>
  <si>
    <t>101</t>
  </si>
  <si>
    <t>789328211</t>
  </si>
  <si>
    <t>Nátěr ocelových konstrukcí třídy IV dvousložkový epoxidový základní tl do 80 µm</t>
  </si>
  <si>
    <t>671929710</t>
  </si>
  <si>
    <t>3,4*0,35*2                                        "I 200"</t>
  </si>
  <si>
    <t xml:space="preserve">3,4*0,8*6                                        "HEB 140" </t>
  </si>
  <si>
    <t>102</t>
  </si>
  <si>
    <t>789328216</t>
  </si>
  <si>
    <t>Nátěr ocelových konstrukcí třídy IV dvousložkový epoxidový mezivrstva do 80 μm</t>
  </si>
  <si>
    <t>1213461539</t>
  </si>
  <si>
    <t>3,4*0,35*2                                         "I 200"</t>
  </si>
  <si>
    <t>103</t>
  </si>
  <si>
    <t>789328221</t>
  </si>
  <si>
    <t>Nátěr ocelových konstrukcí třídy IV dvousložkový epoxidový krycí (vrchní) tl do 80 µm</t>
  </si>
  <si>
    <t>-1806632966</t>
  </si>
  <si>
    <t>2 - Vedlejší náklady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</si>
  <si>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</si>
  <si>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</si>
  <si>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</si>
  <si>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</si>
  <si>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</si>
  <si>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</si>
  <si>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</si>
  <si>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</si>
  <si>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Další náklady na pracovníky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</si>
  <si>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</si>
  <si>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</si>
  <si>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</si>
  <si>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</si>
  <si>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</si>
  <si>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010001000</t>
  </si>
  <si>
    <t>kpl</t>
  </si>
  <si>
    <t>1024</t>
  </si>
  <si>
    <t>1015558169</t>
  </si>
  <si>
    <t>VRN2</t>
  </si>
  <si>
    <t>Příprava staveniště</t>
  </si>
  <si>
    <t>0220020001</t>
  </si>
  <si>
    <t>Přeložení konstrukcí- provizorní lávka pro pěší</t>
  </si>
  <si>
    <t>1203905636</t>
  </si>
  <si>
    <t>VRN3</t>
  </si>
  <si>
    <t>Zařízení staveniště</t>
  </si>
  <si>
    <t>030001000</t>
  </si>
  <si>
    <t>1007842645</t>
  </si>
  <si>
    <t>VRN4</t>
  </si>
  <si>
    <t>Inženýrská činnost</t>
  </si>
  <si>
    <t>040001000</t>
  </si>
  <si>
    <t>-1904351424</t>
  </si>
  <si>
    <t>VRN5</t>
  </si>
  <si>
    <t>Finanční náklady</t>
  </si>
  <si>
    <t>050001000</t>
  </si>
  <si>
    <t>210419802</t>
  </si>
  <si>
    <t>VRN6</t>
  </si>
  <si>
    <t>Územní vlivy</t>
  </si>
  <si>
    <t>060001000</t>
  </si>
  <si>
    <t>-1978379882</t>
  </si>
  <si>
    <t>VRN7</t>
  </si>
  <si>
    <t>Provozní vlivy</t>
  </si>
  <si>
    <t>072203000</t>
  </si>
  <si>
    <t>Silniční provoz - zajištění DIO (dopravní značení)</t>
  </si>
  <si>
    <t>1232687655</t>
  </si>
  <si>
    <t>VRN8</t>
  </si>
  <si>
    <t>Další náklady na pracovníky</t>
  </si>
  <si>
    <t>080001000</t>
  </si>
  <si>
    <t>-2086481463</t>
  </si>
  <si>
    <t>VRN9</t>
  </si>
  <si>
    <t>Ostatní náklady</t>
  </si>
  <si>
    <t>090001000</t>
  </si>
  <si>
    <t>-1279942851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</si>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</sst>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116</xdr:row>
      <xdr:rowOff>0</xdr:rowOff>
    </xdr:from>
    <xdr:to>
      <xdr:col>9</xdr:col>
      <xdr:colOff>1215390</xdr:colOff>
      <xdr:row>120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>
      <selection activeCell="K5" sqref="K5:AJ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3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R5" s="19"/>
      <c r="BE5" s="229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3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R6" s="19"/>
      <c r="BE6" s="230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0"/>
      <c r="BS7" s="16" t="s">
        <v>8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230"/>
      <c r="BS8" s="16" t="s">
        <v>8</v>
      </c>
    </row>
    <row r="9" spans="1:74" s="1" customFormat="1" ht="14.45" customHeight="1">
      <c r="B9" s="19"/>
      <c r="AR9" s="19"/>
      <c r="BE9" s="230"/>
      <c r="BS9" s="16" t="s">
        <v>8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30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30"/>
      <c r="BS11" s="16" t="s">
        <v>6</v>
      </c>
    </row>
    <row r="12" spans="1:74" s="1" customFormat="1" ht="6.95" customHeight="1">
      <c r="B12" s="19"/>
      <c r="AR12" s="19"/>
      <c r="BE12" s="230"/>
      <c r="BS12" s="16" t="s">
        <v>8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30"/>
      <c r="BS13" s="16" t="s">
        <v>8</v>
      </c>
    </row>
    <row r="14" spans="1:74" ht="12.75">
      <c r="B14" s="19"/>
      <c r="E14" s="234" t="s">
        <v>28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6" t="s">
        <v>26</v>
      </c>
      <c r="AN14" s="28" t="s">
        <v>28</v>
      </c>
      <c r="AR14" s="19"/>
      <c r="BE14" s="230"/>
      <c r="BS14" s="16" t="s">
        <v>8</v>
      </c>
    </row>
    <row r="15" spans="1:74" s="1" customFormat="1" ht="6.95" customHeight="1">
      <c r="B15" s="19"/>
      <c r="AR15" s="19"/>
      <c r="BE15" s="230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30"/>
      <c r="BS16" s="16" t="s">
        <v>3</v>
      </c>
    </row>
    <row r="17" spans="1:71" s="1" customFormat="1" ht="18.399999999999999" customHeight="1">
      <c r="B17" s="19"/>
      <c r="E17" s="24"/>
      <c r="AK17" s="26" t="s">
        <v>26</v>
      </c>
      <c r="AN17" s="24" t="s">
        <v>1</v>
      </c>
      <c r="AR17" s="19"/>
      <c r="BE17" s="230"/>
      <c r="BS17" s="16" t="s">
        <v>30</v>
      </c>
    </row>
    <row r="18" spans="1:71" s="1" customFormat="1" ht="6.95" customHeight="1">
      <c r="B18" s="19"/>
      <c r="AR18" s="19"/>
      <c r="BE18" s="230"/>
      <c r="BS18" s="16" t="s">
        <v>8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30"/>
      <c r="BS19" s="16" t="s">
        <v>8</v>
      </c>
    </row>
    <row r="20" spans="1:71" s="1" customFormat="1" ht="18.399999999999999" customHeight="1">
      <c r="B20" s="19"/>
      <c r="E20" s="24"/>
      <c r="AK20" s="26" t="s">
        <v>26</v>
      </c>
      <c r="AN20" s="24" t="s">
        <v>1</v>
      </c>
      <c r="AR20" s="19"/>
      <c r="BE20" s="230"/>
      <c r="BS20" s="16" t="s">
        <v>30</v>
      </c>
    </row>
    <row r="21" spans="1:71" s="1" customFormat="1" ht="6.95" customHeight="1">
      <c r="B21" s="19"/>
      <c r="AR21" s="19"/>
      <c r="BE21" s="230"/>
    </row>
    <row r="22" spans="1:71" s="1" customFormat="1" ht="12" customHeight="1">
      <c r="B22" s="19"/>
      <c r="D22" s="26" t="s">
        <v>32</v>
      </c>
      <c r="AR22" s="19"/>
      <c r="BE22" s="230"/>
    </row>
    <row r="23" spans="1:71" s="1" customFormat="1" ht="16.5" customHeight="1">
      <c r="B23" s="19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19"/>
      <c r="BE23" s="230"/>
    </row>
    <row r="24" spans="1:71" s="1" customFormat="1" ht="6.95" customHeight="1">
      <c r="B24" s="19"/>
      <c r="AR24" s="19"/>
      <c r="BE24" s="230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0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ROUND(AG94,0)</f>
        <v>0</v>
      </c>
      <c r="AL26" s="238"/>
      <c r="AM26" s="238"/>
      <c r="AN26" s="238"/>
      <c r="AO26" s="238"/>
      <c r="AP26" s="31"/>
      <c r="AQ26" s="31"/>
      <c r="AR26" s="32"/>
      <c r="BE26" s="230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0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9" t="s">
        <v>34</v>
      </c>
      <c r="M28" s="239"/>
      <c r="N28" s="239"/>
      <c r="O28" s="239"/>
      <c r="P28" s="239"/>
      <c r="Q28" s="31"/>
      <c r="R28" s="31"/>
      <c r="S28" s="31"/>
      <c r="T28" s="31"/>
      <c r="U28" s="31"/>
      <c r="V28" s="31"/>
      <c r="W28" s="239" t="s">
        <v>35</v>
      </c>
      <c r="X28" s="239"/>
      <c r="Y28" s="239"/>
      <c r="Z28" s="239"/>
      <c r="AA28" s="239"/>
      <c r="AB28" s="239"/>
      <c r="AC28" s="239"/>
      <c r="AD28" s="239"/>
      <c r="AE28" s="239"/>
      <c r="AF28" s="31"/>
      <c r="AG28" s="31"/>
      <c r="AH28" s="31"/>
      <c r="AI28" s="31"/>
      <c r="AJ28" s="31"/>
      <c r="AK28" s="239" t="s">
        <v>36</v>
      </c>
      <c r="AL28" s="239"/>
      <c r="AM28" s="239"/>
      <c r="AN28" s="239"/>
      <c r="AO28" s="239"/>
      <c r="AP28" s="31"/>
      <c r="AQ28" s="31"/>
      <c r="AR28" s="32"/>
      <c r="BE28" s="230"/>
    </row>
    <row r="29" spans="1:71" s="3" customFormat="1" ht="14.45" customHeight="1">
      <c r="B29" s="36"/>
      <c r="D29" s="26" t="s">
        <v>37</v>
      </c>
      <c r="F29" s="26" t="s">
        <v>38</v>
      </c>
      <c r="L29" s="224">
        <v>0.21</v>
      </c>
      <c r="M29" s="223"/>
      <c r="N29" s="223"/>
      <c r="O29" s="223"/>
      <c r="P29" s="223"/>
      <c r="W29" s="222">
        <f>ROUND(AZ94, 0)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0)</f>
        <v>0</v>
      </c>
      <c r="AL29" s="223"/>
      <c r="AM29" s="223"/>
      <c r="AN29" s="223"/>
      <c r="AO29" s="223"/>
      <c r="AR29" s="36"/>
      <c r="BE29" s="231"/>
    </row>
    <row r="30" spans="1:71" s="3" customFormat="1" ht="14.45" customHeight="1">
      <c r="B30" s="36"/>
      <c r="F30" s="26" t="s">
        <v>39</v>
      </c>
      <c r="L30" s="224">
        <v>0.12</v>
      </c>
      <c r="M30" s="223"/>
      <c r="N30" s="223"/>
      <c r="O30" s="223"/>
      <c r="P30" s="223"/>
      <c r="W30" s="222">
        <f>ROUND(BA94, 0)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0)</f>
        <v>0</v>
      </c>
      <c r="AL30" s="223"/>
      <c r="AM30" s="223"/>
      <c r="AN30" s="223"/>
      <c r="AO30" s="223"/>
      <c r="AR30" s="36"/>
      <c r="BE30" s="231"/>
    </row>
    <row r="31" spans="1:71" s="3" customFormat="1" ht="14.45" hidden="1" customHeight="1">
      <c r="B31" s="36"/>
      <c r="F31" s="26" t="s">
        <v>40</v>
      </c>
      <c r="L31" s="224">
        <v>0.21</v>
      </c>
      <c r="M31" s="223"/>
      <c r="N31" s="223"/>
      <c r="O31" s="223"/>
      <c r="P31" s="223"/>
      <c r="W31" s="222">
        <f>ROUND(BB94, 0)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31"/>
    </row>
    <row r="32" spans="1:71" s="3" customFormat="1" ht="14.45" hidden="1" customHeight="1">
      <c r="B32" s="36"/>
      <c r="F32" s="26" t="s">
        <v>41</v>
      </c>
      <c r="L32" s="224">
        <v>0.12</v>
      </c>
      <c r="M32" s="223"/>
      <c r="N32" s="223"/>
      <c r="O32" s="223"/>
      <c r="P32" s="223"/>
      <c r="W32" s="222">
        <f>ROUND(BC94, 0)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31"/>
    </row>
    <row r="33" spans="1:57" s="3" customFormat="1" ht="14.45" hidden="1" customHeight="1">
      <c r="B33" s="36"/>
      <c r="F33" s="26" t="s">
        <v>42</v>
      </c>
      <c r="L33" s="224">
        <v>0</v>
      </c>
      <c r="M33" s="223"/>
      <c r="N33" s="223"/>
      <c r="O33" s="223"/>
      <c r="P33" s="223"/>
      <c r="W33" s="222">
        <f>ROUND(BD94, 0)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31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0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25" t="s">
        <v>45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7">
        <f>SUM(AK26:AK33)</f>
        <v>0</v>
      </c>
      <c r="AL35" s="226"/>
      <c r="AM35" s="226"/>
      <c r="AN35" s="226"/>
      <c r="AO35" s="228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14</v>
      </c>
      <c r="L84" s="4">
        <f>K5</f>
        <v>0</v>
      </c>
      <c r="AR84" s="50"/>
    </row>
    <row r="85" spans="1:91" s="5" customFormat="1" ht="36.950000000000003" customHeight="1">
      <c r="B85" s="51"/>
      <c r="C85" s="52" t="s">
        <v>16</v>
      </c>
      <c r="L85" s="213" t="str">
        <f>K6</f>
        <v>Oprava mostu přes Babský potok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Babí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5" t="str">
        <f>IF(AN8= "","",AN8)</f>
        <v/>
      </c>
      <c r="AN87" s="215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5.7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SPÚ, Husinecká 1024/11a, Praha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16" t="str">
        <f>IF(E17="","",E17)</f>
        <v/>
      </c>
      <c r="AN89" s="217"/>
      <c r="AO89" s="217"/>
      <c r="AP89" s="217"/>
      <c r="AQ89" s="31"/>
      <c r="AR89" s="32"/>
      <c r="AS89" s="218" t="s">
        <v>53</v>
      </c>
      <c r="AT89" s="21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16" t="str">
        <f>IF(E20="","",E20)</f>
        <v/>
      </c>
      <c r="AN90" s="217"/>
      <c r="AO90" s="217"/>
      <c r="AP90" s="217"/>
      <c r="AQ90" s="31"/>
      <c r="AR90" s="32"/>
      <c r="AS90" s="220"/>
      <c r="AT90" s="22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0"/>
      <c r="AT91" s="22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8" t="s">
        <v>54</v>
      </c>
      <c r="D92" s="209"/>
      <c r="E92" s="209"/>
      <c r="F92" s="209"/>
      <c r="G92" s="209"/>
      <c r="H92" s="59"/>
      <c r="I92" s="210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56</v>
      </c>
      <c r="AH92" s="209"/>
      <c r="AI92" s="209"/>
      <c r="AJ92" s="209"/>
      <c r="AK92" s="209"/>
      <c r="AL92" s="209"/>
      <c r="AM92" s="209"/>
      <c r="AN92" s="210" t="s">
        <v>57</v>
      </c>
      <c r="AO92" s="209"/>
      <c r="AP92" s="212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6">
        <f>ROUND(SUM(AG95:AG96),0)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1" t="s">
        <v>1</v>
      </c>
      <c r="AR94" s="67"/>
      <c r="AS94" s="72">
        <f>ROUND(SUM(AS95:AS96),0)</f>
        <v>0</v>
      </c>
      <c r="AT94" s="73">
        <f>ROUND(SUM(AV94:AW94),0)</f>
        <v>0</v>
      </c>
      <c r="AU94" s="74">
        <f>ROUND(SUM(AU95:AU96),5)</f>
        <v>0</v>
      </c>
      <c r="AV94" s="73">
        <f>ROUND(AZ94*L29,0)</f>
        <v>0</v>
      </c>
      <c r="AW94" s="73">
        <f>ROUND(BA94*L30,0)</f>
        <v>0</v>
      </c>
      <c r="AX94" s="73">
        <f>ROUND(BB94*L29,0)</f>
        <v>0</v>
      </c>
      <c r="AY94" s="73">
        <f>ROUND(BC94*L30,0)</f>
        <v>0</v>
      </c>
      <c r="AZ94" s="73">
        <f>ROUND(SUM(AZ95:AZ96),0)</f>
        <v>0</v>
      </c>
      <c r="BA94" s="73">
        <f>ROUND(SUM(BA95:BA96),0)</f>
        <v>0</v>
      </c>
      <c r="BB94" s="73">
        <f>ROUND(SUM(BB95:BB96),0)</f>
        <v>0</v>
      </c>
      <c r="BC94" s="73">
        <f>ROUND(SUM(BC95:BC96),0)</f>
        <v>0</v>
      </c>
      <c r="BD94" s="75">
        <f>ROUND(SUM(BD95:BD96),0)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A95" s="78" t="s">
        <v>77</v>
      </c>
      <c r="B95" s="79"/>
      <c r="C95" s="80"/>
      <c r="D95" s="205" t="s">
        <v>8</v>
      </c>
      <c r="E95" s="205"/>
      <c r="F95" s="205"/>
      <c r="G95" s="205"/>
      <c r="H95" s="205"/>
      <c r="I95" s="81"/>
      <c r="J95" s="205" t="s">
        <v>78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'1 - Oprava mostu'!J30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2" t="s">
        <v>79</v>
      </c>
      <c r="AR95" s="79"/>
      <c r="AS95" s="83">
        <v>0</v>
      </c>
      <c r="AT95" s="84">
        <f>ROUND(SUM(AV95:AW95),0)</f>
        <v>0</v>
      </c>
      <c r="AU95" s="85">
        <f>'1 - Oprava mostu'!P130</f>
        <v>0</v>
      </c>
      <c r="AV95" s="84">
        <f>'1 - Oprava mostu'!J33</f>
        <v>0</v>
      </c>
      <c r="AW95" s="84">
        <f>'1 - Oprava mostu'!J34</f>
        <v>0</v>
      </c>
      <c r="AX95" s="84">
        <f>'1 - Oprava mostu'!J35</f>
        <v>0</v>
      </c>
      <c r="AY95" s="84">
        <f>'1 - Oprava mostu'!J36</f>
        <v>0</v>
      </c>
      <c r="AZ95" s="84">
        <f>'1 - Oprava mostu'!F33</f>
        <v>0</v>
      </c>
      <c r="BA95" s="84">
        <f>'1 - Oprava mostu'!F34</f>
        <v>0</v>
      </c>
      <c r="BB95" s="84">
        <f>'1 - Oprava mostu'!F35</f>
        <v>0</v>
      </c>
      <c r="BC95" s="84">
        <f>'1 - Oprava mostu'!F36</f>
        <v>0</v>
      </c>
      <c r="BD95" s="86">
        <f>'1 - Oprava mostu'!F37</f>
        <v>0</v>
      </c>
      <c r="BT95" s="87" t="s">
        <v>8</v>
      </c>
      <c r="BV95" s="87" t="s">
        <v>75</v>
      </c>
      <c r="BW95" s="87" t="s">
        <v>80</v>
      </c>
      <c r="BX95" s="87" t="s">
        <v>4</v>
      </c>
      <c r="CL95" s="87" t="s">
        <v>1</v>
      </c>
      <c r="CM95" s="87" t="s">
        <v>81</v>
      </c>
    </row>
    <row r="96" spans="1:91" s="7" customFormat="1" ht="16.5" customHeight="1">
      <c r="A96" s="78" t="s">
        <v>77</v>
      </c>
      <c r="B96" s="79"/>
      <c r="C96" s="80"/>
      <c r="D96" s="205" t="s">
        <v>81</v>
      </c>
      <c r="E96" s="205"/>
      <c r="F96" s="205"/>
      <c r="G96" s="205"/>
      <c r="H96" s="205"/>
      <c r="I96" s="81"/>
      <c r="J96" s="205" t="s">
        <v>82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'2 - Vedlejší náklady'!J30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82" t="s">
        <v>79</v>
      </c>
      <c r="AR96" s="79"/>
      <c r="AS96" s="88">
        <v>0</v>
      </c>
      <c r="AT96" s="89">
        <f>ROUND(SUM(AV96:AW96),0)</f>
        <v>0</v>
      </c>
      <c r="AU96" s="90">
        <f>'2 - Vedlejší náklady'!P126</f>
        <v>0</v>
      </c>
      <c r="AV96" s="89">
        <f>'2 - Vedlejší náklady'!J33</f>
        <v>0</v>
      </c>
      <c r="AW96" s="89">
        <f>'2 - Vedlejší náklady'!J34</f>
        <v>0</v>
      </c>
      <c r="AX96" s="89">
        <f>'2 - Vedlejší náklady'!J35</f>
        <v>0</v>
      </c>
      <c r="AY96" s="89">
        <f>'2 - Vedlejší náklady'!J36</f>
        <v>0</v>
      </c>
      <c r="AZ96" s="89">
        <f>'2 - Vedlejší náklady'!F33</f>
        <v>0</v>
      </c>
      <c r="BA96" s="89">
        <f>'2 - Vedlejší náklady'!F34</f>
        <v>0</v>
      </c>
      <c r="BB96" s="89">
        <f>'2 - Vedlejší náklady'!F35</f>
        <v>0</v>
      </c>
      <c r="BC96" s="89">
        <f>'2 - Vedlejší náklady'!F36</f>
        <v>0</v>
      </c>
      <c r="BD96" s="91">
        <f>'2 - Vedlejší náklady'!F37</f>
        <v>0</v>
      </c>
      <c r="BT96" s="87" t="s">
        <v>8</v>
      </c>
      <c r="BV96" s="87" t="s">
        <v>75</v>
      </c>
      <c r="BW96" s="87" t="s">
        <v>83</v>
      </c>
      <c r="BX96" s="87" t="s">
        <v>4</v>
      </c>
      <c r="CL96" s="87" t="s">
        <v>1</v>
      </c>
      <c r="CM96" s="87" t="s">
        <v>81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1 - Oprava mostu'!C2" display="/" xr:uid="{00000000-0004-0000-0000-000000000000}"/>
    <hyperlink ref="A96" location="'2 - Vedlejší náklad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06"/>
  <sheetViews>
    <sheetView showGridLines="0" topLeftCell="A374" workbookViewId="0">
      <selection activeCell="I96" sqref="I9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80</v>
      </c>
      <c r="AZ2" s="92" t="s">
        <v>84</v>
      </c>
      <c r="BA2" s="92" t="s">
        <v>85</v>
      </c>
      <c r="BB2" s="92" t="s">
        <v>1</v>
      </c>
      <c r="BC2" s="92" t="s">
        <v>9</v>
      </c>
      <c r="BD2" s="92" t="s">
        <v>81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  <c r="AZ3" s="92" t="s">
        <v>86</v>
      </c>
      <c r="BA3" s="92" t="s">
        <v>87</v>
      </c>
      <c r="BB3" s="92" t="s">
        <v>1</v>
      </c>
      <c r="BC3" s="92" t="s">
        <v>88</v>
      </c>
      <c r="BD3" s="92" t="s">
        <v>81</v>
      </c>
    </row>
    <row r="4" spans="1:56" s="1" customFormat="1" ht="24.95" customHeight="1">
      <c r="B4" s="19"/>
      <c r="D4" s="20" t="s">
        <v>89</v>
      </c>
      <c r="L4" s="19"/>
      <c r="M4" s="93" t="s">
        <v>11</v>
      </c>
      <c r="AT4" s="16" t="s">
        <v>3</v>
      </c>
      <c r="AZ4" s="92" t="s">
        <v>90</v>
      </c>
      <c r="BA4" s="92" t="s">
        <v>91</v>
      </c>
      <c r="BB4" s="92" t="s">
        <v>1</v>
      </c>
      <c r="BC4" s="92" t="s">
        <v>92</v>
      </c>
      <c r="BD4" s="92" t="s">
        <v>81</v>
      </c>
    </row>
    <row r="5" spans="1:56" s="1" customFormat="1" ht="6.95" customHeight="1">
      <c r="B5" s="19"/>
      <c r="L5" s="19"/>
      <c r="AZ5" s="92" t="s">
        <v>93</v>
      </c>
      <c r="BA5" s="92" t="s">
        <v>94</v>
      </c>
      <c r="BB5" s="92" t="s">
        <v>1</v>
      </c>
      <c r="BC5" s="92" t="s">
        <v>95</v>
      </c>
      <c r="BD5" s="92" t="s">
        <v>81</v>
      </c>
    </row>
    <row r="6" spans="1:56" s="1" customFormat="1" ht="12" customHeight="1">
      <c r="B6" s="19"/>
      <c r="D6" s="26" t="s">
        <v>16</v>
      </c>
      <c r="L6" s="19"/>
      <c r="AZ6" s="92" t="s">
        <v>96</v>
      </c>
      <c r="BA6" s="92" t="s">
        <v>97</v>
      </c>
      <c r="BB6" s="92" t="s">
        <v>1</v>
      </c>
      <c r="BC6" s="92" t="s">
        <v>98</v>
      </c>
      <c r="BD6" s="92" t="s">
        <v>81</v>
      </c>
    </row>
    <row r="7" spans="1:56" s="1" customFormat="1" ht="16.5" customHeight="1">
      <c r="B7" s="19"/>
      <c r="E7" s="241" t="str">
        <f>'Rekapitulace stavby'!K6</f>
        <v>Oprava mostu přes Babský potok</v>
      </c>
      <c r="F7" s="242"/>
      <c r="G7" s="242"/>
      <c r="H7" s="242"/>
      <c r="L7" s="19"/>
      <c r="AZ7" s="92" t="s">
        <v>99</v>
      </c>
      <c r="BA7" s="92" t="s">
        <v>100</v>
      </c>
      <c r="BB7" s="92" t="s">
        <v>1</v>
      </c>
      <c r="BC7" s="92" t="s">
        <v>101</v>
      </c>
      <c r="BD7" s="92" t="s">
        <v>81</v>
      </c>
    </row>
    <row r="8" spans="1:5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56" s="2" customFormat="1" ht="16.5" customHeight="1">
      <c r="A9" s="31"/>
      <c r="B9" s="32"/>
      <c r="C9" s="31"/>
      <c r="D9" s="31"/>
      <c r="E9" s="213" t="s">
        <v>103</v>
      </c>
      <c r="F9" s="240"/>
      <c r="G9" s="240"/>
      <c r="H9" s="24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3" t="str">
        <f>'Rekapitulace stavby'!E14</f>
        <v>Vyplň údaj</v>
      </c>
      <c r="F18" s="232"/>
      <c r="G18" s="232"/>
      <c r="H18" s="23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/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33</v>
      </c>
      <c r="E30" s="31"/>
      <c r="F30" s="31"/>
      <c r="G30" s="31"/>
      <c r="H30" s="31"/>
      <c r="I30" s="31"/>
      <c r="J30" s="70">
        <f>ROUND(J130,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37</v>
      </c>
      <c r="E33" s="26" t="s">
        <v>38</v>
      </c>
      <c r="F33" s="99">
        <f>ROUND((SUM(BE130:BE405)),  0)</f>
        <v>0</v>
      </c>
      <c r="G33" s="31"/>
      <c r="H33" s="31"/>
      <c r="I33" s="100">
        <v>0.21</v>
      </c>
      <c r="J33" s="99">
        <f>ROUND(((SUM(BE130:BE405))*I33),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9">
        <f>ROUND((SUM(BF130:BF405)),  0)</f>
        <v>0</v>
      </c>
      <c r="G34" s="31"/>
      <c r="H34" s="31"/>
      <c r="I34" s="100">
        <v>0.12</v>
      </c>
      <c r="J34" s="99">
        <f>ROUND(((SUM(BF130:BF405))*I34),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9">
        <f>ROUND((SUM(BG130:BG405)),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9">
        <f>ROUND((SUM(BH130:BH405)),  0)</f>
        <v>0</v>
      </c>
      <c r="G36" s="31"/>
      <c r="H36" s="31"/>
      <c r="I36" s="100">
        <v>0.12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9">
        <f>ROUND((SUM(BI130:BI405)),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43</v>
      </c>
      <c r="E39" s="59"/>
      <c r="F39" s="59"/>
      <c r="G39" s="103" t="s">
        <v>44</v>
      </c>
      <c r="H39" s="104" t="s">
        <v>45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7" t="s">
        <v>49</v>
      </c>
      <c r="G61" s="44" t="s">
        <v>48</v>
      </c>
      <c r="H61" s="34"/>
      <c r="I61" s="34"/>
      <c r="J61" s="108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7" t="s">
        <v>49</v>
      </c>
      <c r="G76" s="44" t="s">
        <v>48</v>
      </c>
      <c r="H76" s="34"/>
      <c r="I76" s="34"/>
      <c r="J76" s="108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mostu přes Babský potok</v>
      </c>
      <c r="F85" s="242"/>
      <c r="G85" s="242"/>
      <c r="H85" s="24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3" t="str">
        <f>E9</f>
        <v>1 - Oprava mostu</v>
      </c>
      <c r="F87" s="240"/>
      <c r="G87" s="240"/>
      <c r="H87" s="24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Babí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23</v>
      </c>
      <c r="D91" s="31"/>
      <c r="E91" s="31"/>
      <c r="F91" s="24" t="str">
        <f>E15</f>
        <v xml:space="preserve">SPÚ, Husinecká 1024/11a, Praha </v>
      </c>
      <c r="G91" s="31"/>
      <c r="H91" s="31"/>
      <c r="I91" s="26" t="s">
        <v>29</v>
      </c>
      <c r="J91" s="29">
        <f>E21</f>
        <v>0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>
        <f>E24</f>
        <v>0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105</v>
      </c>
      <c r="D94" s="101"/>
      <c r="E94" s="101"/>
      <c r="F94" s="101"/>
      <c r="G94" s="101"/>
      <c r="H94" s="101"/>
      <c r="I94" s="101"/>
      <c r="J94" s="110" t="s">
        <v>106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107</v>
      </c>
      <c r="D96" s="31"/>
      <c r="E96" s="31"/>
      <c r="F96" s="31"/>
      <c r="G96" s="31"/>
      <c r="H96" s="31"/>
      <c r="I96" s="31"/>
      <c r="J96" s="70">
        <f>J130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108</v>
      </c>
    </row>
    <row r="97" spans="1:31" s="9" customFormat="1" ht="24.95" customHeight="1">
      <c r="B97" s="112"/>
      <c r="D97" s="113" t="s">
        <v>109</v>
      </c>
      <c r="E97" s="114"/>
      <c r="F97" s="114"/>
      <c r="G97" s="114"/>
      <c r="H97" s="114"/>
      <c r="I97" s="114"/>
      <c r="J97" s="115">
        <f>J131</f>
        <v>0</v>
      </c>
      <c r="L97" s="112"/>
    </row>
    <row r="98" spans="1:31" s="10" customFormat="1" ht="19.899999999999999" customHeight="1">
      <c r="B98" s="116"/>
      <c r="D98" s="117" t="s">
        <v>110</v>
      </c>
      <c r="E98" s="118"/>
      <c r="F98" s="118"/>
      <c r="G98" s="118"/>
      <c r="H98" s="118"/>
      <c r="I98" s="118"/>
      <c r="J98" s="119">
        <f>J132</f>
        <v>0</v>
      </c>
      <c r="L98" s="116"/>
    </row>
    <row r="99" spans="1:31" s="10" customFormat="1" ht="19.899999999999999" customHeight="1">
      <c r="B99" s="116"/>
      <c r="D99" s="117" t="s">
        <v>111</v>
      </c>
      <c r="E99" s="118"/>
      <c r="F99" s="118"/>
      <c r="G99" s="118"/>
      <c r="H99" s="118"/>
      <c r="I99" s="118"/>
      <c r="J99" s="119">
        <f>J172</f>
        <v>0</v>
      </c>
      <c r="L99" s="116"/>
    </row>
    <row r="100" spans="1:31" s="10" customFormat="1" ht="19.899999999999999" customHeight="1">
      <c r="B100" s="116"/>
      <c r="D100" s="117" t="s">
        <v>112</v>
      </c>
      <c r="E100" s="118"/>
      <c r="F100" s="118"/>
      <c r="G100" s="118"/>
      <c r="H100" s="118"/>
      <c r="I100" s="118"/>
      <c r="J100" s="119">
        <f>J208</f>
        <v>0</v>
      </c>
      <c r="L100" s="116"/>
    </row>
    <row r="101" spans="1:31" s="10" customFormat="1" ht="19.899999999999999" customHeight="1">
      <c r="B101" s="116"/>
      <c r="D101" s="117" t="s">
        <v>113</v>
      </c>
      <c r="E101" s="118"/>
      <c r="F101" s="118"/>
      <c r="G101" s="118"/>
      <c r="H101" s="118"/>
      <c r="I101" s="118"/>
      <c r="J101" s="119">
        <f>J222</f>
        <v>0</v>
      </c>
      <c r="L101" s="116"/>
    </row>
    <row r="102" spans="1:31" s="10" customFormat="1" ht="19.899999999999999" customHeight="1">
      <c r="B102" s="116"/>
      <c r="D102" s="117" t="s">
        <v>114</v>
      </c>
      <c r="E102" s="118"/>
      <c r="F102" s="118"/>
      <c r="G102" s="118"/>
      <c r="H102" s="118"/>
      <c r="I102" s="118"/>
      <c r="J102" s="119">
        <f>J251</f>
        <v>0</v>
      </c>
      <c r="L102" s="116"/>
    </row>
    <row r="103" spans="1:31" s="10" customFormat="1" ht="19.899999999999999" customHeight="1">
      <c r="B103" s="116"/>
      <c r="D103" s="117" t="s">
        <v>115</v>
      </c>
      <c r="E103" s="118"/>
      <c r="F103" s="118"/>
      <c r="G103" s="118"/>
      <c r="H103" s="118"/>
      <c r="I103" s="118"/>
      <c r="J103" s="119">
        <f>J277</f>
        <v>0</v>
      </c>
      <c r="L103" s="116"/>
    </row>
    <row r="104" spans="1:31" s="10" customFormat="1" ht="19.899999999999999" customHeight="1">
      <c r="B104" s="116"/>
      <c r="D104" s="117" t="s">
        <v>116</v>
      </c>
      <c r="E104" s="118"/>
      <c r="F104" s="118"/>
      <c r="G104" s="118"/>
      <c r="H104" s="118"/>
      <c r="I104" s="118"/>
      <c r="J104" s="119">
        <f>J288</f>
        <v>0</v>
      </c>
      <c r="L104" s="116"/>
    </row>
    <row r="105" spans="1:31" s="10" customFormat="1" ht="19.899999999999999" customHeight="1">
      <c r="B105" s="116"/>
      <c r="D105" s="117" t="s">
        <v>117</v>
      </c>
      <c r="E105" s="118"/>
      <c r="F105" s="118"/>
      <c r="G105" s="118"/>
      <c r="H105" s="118"/>
      <c r="I105" s="118"/>
      <c r="J105" s="119">
        <f>J294</f>
        <v>0</v>
      </c>
      <c r="L105" s="116"/>
    </row>
    <row r="106" spans="1:31" s="10" customFormat="1" ht="19.899999999999999" customHeight="1">
      <c r="B106" s="116"/>
      <c r="D106" s="117" t="s">
        <v>118</v>
      </c>
      <c r="E106" s="118"/>
      <c r="F106" s="118"/>
      <c r="G106" s="118"/>
      <c r="H106" s="118"/>
      <c r="I106" s="118"/>
      <c r="J106" s="119">
        <f>J357</f>
        <v>0</v>
      </c>
      <c r="L106" s="116"/>
    </row>
    <row r="107" spans="1:31" s="10" customFormat="1" ht="19.899999999999999" customHeight="1">
      <c r="B107" s="116"/>
      <c r="D107" s="117" t="s">
        <v>119</v>
      </c>
      <c r="E107" s="118"/>
      <c r="F107" s="118"/>
      <c r="G107" s="118"/>
      <c r="H107" s="118"/>
      <c r="I107" s="118"/>
      <c r="J107" s="119">
        <f>J362</f>
        <v>0</v>
      </c>
      <c r="L107" s="116"/>
    </row>
    <row r="108" spans="1:31" s="9" customFormat="1" ht="24.95" customHeight="1">
      <c r="B108" s="112"/>
      <c r="D108" s="113" t="s">
        <v>120</v>
      </c>
      <c r="E108" s="114"/>
      <c r="F108" s="114"/>
      <c r="G108" s="114"/>
      <c r="H108" s="114"/>
      <c r="I108" s="114"/>
      <c r="J108" s="115">
        <f>J364</f>
        <v>0</v>
      </c>
      <c r="L108" s="112"/>
    </row>
    <row r="109" spans="1:31" s="10" customFormat="1" ht="19.899999999999999" customHeight="1">
      <c r="B109" s="116"/>
      <c r="D109" s="117" t="s">
        <v>121</v>
      </c>
      <c r="E109" s="118"/>
      <c r="F109" s="118"/>
      <c r="G109" s="118"/>
      <c r="H109" s="118"/>
      <c r="I109" s="118"/>
      <c r="J109" s="119">
        <f>J365</f>
        <v>0</v>
      </c>
      <c r="L109" s="116"/>
    </row>
    <row r="110" spans="1:31" s="10" customFormat="1" ht="19.899999999999999" customHeight="1">
      <c r="B110" s="116"/>
      <c r="D110" s="117" t="s">
        <v>122</v>
      </c>
      <c r="E110" s="118"/>
      <c r="F110" s="118"/>
      <c r="G110" s="118"/>
      <c r="H110" s="118"/>
      <c r="I110" s="118"/>
      <c r="J110" s="119">
        <f>J386</f>
        <v>0</v>
      </c>
      <c r="L110" s="116"/>
    </row>
    <row r="111" spans="1:31" s="2" customFormat="1" ht="21.7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0" t="s">
        <v>123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16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6.5" customHeight="1">
      <c r="A120" s="31"/>
      <c r="B120" s="32"/>
      <c r="C120" s="31"/>
      <c r="D120" s="31"/>
      <c r="E120" s="241" t="str">
        <f>E7</f>
        <v>Oprava mostu přes Babský potok</v>
      </c>
      <c r="F120" s="242"/>
      <c r="G120" s="242"/>
      <c r="H120" s="242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102</v>
      </c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1"/>
      <c r="D122" s="31"/>
      <c r="E122" s="213" t="str">
        <f>E9</f>
        <v>1 - Oprava mostu</v>
      </c>
      <c r="F122" s="240"/>
      <c r="G122" s="240"/>
      <c r="H122" s="240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20</v>
      </c>
      <c r="D124" s="31"/>
      <c r="E124" s="31"/>
      <c r="F124" s="24" t="str">
        <f>F12</f>
        <v>Babí</v>
      </c>
      <c r="G124" s="31"/>
      <c r="H124" s="31"/>
      <c r="I124" s="26" t="s">
        <v>22</v>
      </c>
      <c r="J124" s="54" t="str">
        <f>IF(J12="","",J12)</f>
        <v/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5.7" customHeight="1">
      <c r="A126" s="31"/>
      <c r="B126" s="32"/>
      <c r="C126" s="26" t="s">
        <v>23</v>
      </c>
      <c r="D126" s="31"/>
      <c r="E126" s="31"/>
      <c r="F126" s="24" t="str">
        <f>E15</f>
        <v xml:space="preserve">SPÚ, Husinecká 1024/11a, Praha </v>
      </c>
      <c r="G126" s="31"/>
      <c r="H126" s="31"/>
      <c r="I126" s="26" t="s">
        <v>29</v>
      </c>
      <c r="J126" s="29">
        <f>E21</f>
        <v>0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27</v>
      </c>
      <c r="D127" s="31"/>
      <c r="E127" s="31"/>
      <c r="F127" s="24" t="str">
        <f>IF(E18="","",E18)</f>
        <v>Vyplň údaj</v>
      </c>
      <c r="G127" s="31"/>
      <c r="H127" s="31"/>
      <c r="I127" s="26" t="s">
        <v>31</v>
      </c>
      <c r="J127" s="29">
        <f>E24</f>
        <v>0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20"/>
      <c r="B129" s="121"/>
      <c r="C129" s="122" t="s">
        <v>124</v>
      </c>
      <c r="D129" s="123" t="s">
        <v>58</v>
      </c>
      <c r="E129" s="123" t="s">
        <v>54</v>
      </c>
      <c r="F129" s="123" t="s">
        <v>55</v>
      </c>
      <c r="G129" s="123" t="s">
        <v>125</v>
      </c>
      <c r="H129" s="123" t="s">
        <v>126</v>
      </c>
      <c r="I129" s="123" t="s">
        <v>127</v>
      </c>
      <c r="J129" s="123" t="s">
        <v>106</v>
      </c>
      <c r="K129" s="124" t="s">
        <v>128</v>
      </c>
      <c r="L129" s="125"/>
      <c r="M129" s="61" t="s">
        <v>1</v>
      </c>
      <c r="N129" s="62" t="s">
        <v>37</v>
      </c>
      <c r="O129" s="62" t="s">
        <v>129</v>
      </c>
      <c r="P129" s="62" t="s">
        <v>130</v>
      </c>
      <c r="Q129" s="62" t="s">
        <v>131</v>
      </c>
      <c r="R129" s="62" t="s">
        <v>132</v>
      </c>
      <c r="S129" s="62" t="s">
        <v>133</v>
      </c>
      <c r="T129" s="63" t="s">
        <v>134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>
      <c r="A130" s="31"/>
      <c r="B130" s="32"/>
      <c r="C130" s="68" t="s">
        <v>135</v>
      </c>
      <c r="D130" s="31"/>
      <c r="E130" s="31"/>
      <c r="F130" s="31"/>
      <c r="G130" s="31"/>
      <c r="H130" s="31"/>
      <c r="I130" s="31"/>
      <c r="J130" s="126">
        <f>BK130</f>
        <v>0</v>
      </c>
      <c r="K130" s="31"/>
      <c r="L130" s="32"/>
      <c r="M130" s="64"/>
      <c r="N130" s="55"/>
      <c r="O130" s="65"/>
      <c r="P130" s="127">
        <f>P131+P364</f>
        <v>0</v>
      </c>
      <c r="Q130" s="65"/>
      <c r="R130" s="127">
        <f>R131+R364</f>
        <v>97.046113520417705</v>
      </c>
      <c r="S130" s="65"/>
      <c r="T130" s="128">
        <f>T131+T364</f>
        <v>0.37359999999999999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72</v>
      </c>
      <c r="AU130" s="16" t="s">
        <v>108</v>
      </c>
      <c r="BK130" s="129">
        <f>BK131+BK364</f>
        <v>0</v>
      </c>
    </row>
    <row r="131" spans="1:65" s="12" customFormat="1" ht="25.9" customHeight="1">
      <c r="B131" s="130"/>
      <c r="D131" s="131" t="s">
        <v>72</v>
      </c>
      <c r="E131" s="132" t="s">
        <v>136</v>
      </c>
      <c r="F131" s="132" t="s">
        <v>137</v>
      </c>
      <c r="I131" s="133"/>
      <c r="J131" s="134">
        <f>BK131</f>
        <v>0</v>
      </c>
      <c r="L131" s="130"/>
      <c r="M131" s="135"/>
      <c r="N131" s="136"/>
      <c r="O131" s="136"/>
      <c r="P131" s="137">
        <f>P132+P172+P208+P222+P251+P277+P288+P294+P357+P362</f>
        <v>0</v>
      </c>
      <c r="Q131" s="136"/>
      <c r="R131" s="137">
        <f>R132+R172+R208+R222+R251+R277+R288+R294+R357+R362</f>
        <v>96.505217396417706</v>
      </c>
      <c r="S131" s="136"/>
      <c r="T131" s="138">
        <f>T132+T172+T208+T222+T251+T277+T288+T294+T357+T362</f>
        <v>0.18</v>
      </c>
      <c r="AR131" s="131" t="s">
        <v>8</v>
      </c>
      <c r="AT131" s="139" t="s">
        <v>72</v>
      </c>
      <c r="AU131" s="139" t="s">
        <v>73</v>
      </c>
      <c r="AY131" s="131" t="s">
        <v>138</v>
      </c>
      <c r="BK131" s="140">
        <f>BK132+BK172+BK208+BK222+BK251+BK277+BK288+BK294+BK357+BK362</f>
        <v>0</v>
      </c>
    </row>
    <row r="132" spans="1:65" s="12" customFormat="1" ht="22.9" customHeight="1">
      <c r="B132" s="130"/>
      <c r="D132" s="131" t="s">
        <v>72</v>
      </c>
      <c r="E132" s="141" t="s">
        <v>8</v>
      </c>
      <c r="F132" s="141" t="s">
        <v>139</v>
      </c>
      <c r="I132" s="133"/>
      <c r="J132" s="142">
        <f>BK132</f>
        <v>0</v>
      </c>
      <c r="L132" s="130"/>
      <c r="M132" s="135"/>
      <c r="N132" s="136"/>
      <c r="O132" s="136"/>
      <c r="P132" s="137">
        <f>SUM(P133:P171)</f>
        <v>0</v>
      </c>
      <c r="Q132" s="136"/>
      <c r="R132" s="137">
        <f>SUM(R133:R171)</f>
        <v>0.35653174799999998</v>
      </c>
      <c r="S132" s="136"/>
      <c r="T132" s="138">
        <f>SUM(T133:T171)</f>
        <v>0</v>
      </c>
      <c r="AR132" s="131" t="s">
        <v>8</v>
      </c>
      <c r="AT132" s="139" t="s">
        <v>72</v>
      </c>
      <c r="AU132" s="139" t="s">
        <v>8</v>
      </c>
      <c r="AY132" s="131" t="s">
        <v>138</v>
      </c>
      <c r="BK132" s="140">
        <f>SUM(BK133:BK171)</f>
        <v>0</v>
      </c>
    </row>
    <row r="133" spans="1:65" s="2" customFormat="1" ht="21.75" customHeight="1">
      <c r="A133" s="31"/>
      <c r="B133" s="143"/>
      <c r="C133" s="144" t="s">
        <v>8</v>
      </c>
      <c r="D133" s="144" t="s">
        <v>140</v>
      </c>
      <c r="E133" s="145" t="s">
        <v>141</v>
      </c>
      <c r="F133" s="146" t="s">
        <v>142</v>
      </c>
      <c r="G133" s="147" t="s">
        <v>143</v>
      </c>
      <c r="H133" s="148">
        <v>1</v>
      </c>
      <c r="I133" s="149"/>
      <c r="J133" s="150">
        <f>ROUND(I133*H133,0)</f>
        <v>0</v>
      </c>
      <c r="K133" s="146" t="s">
        <v>144</v>
      </c>
      <c r="L133" s="32"/>
      <c r="M133" s="151" t="s">
        <v>1</v>
      </c>
      <c r="N133" s="152" t="s">
        <v>38</v>
      </c>
      <c r="O133" s="57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5" t="s">
        <v>145</v>
      </c>
      <c r="AT133" s="155" t="s">
        <v>140</v>
      </c>
      <c r="AU133" s="155" t="s">
        <v>81</v>
      </c>
      <c r="AY133" s="16" t="s">
        <v>138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8</v>
      </c>
      <c r="BK133" s="156">
        <f>ROUND(I133*H133,0)</f>
        <v>0</v>
      </c>
      <c r="BL133" s="16" t="s">
        <v>145</v>
      </c>
      <c r="BM133" s="155" t="s">
        <v>146</v>
      </c>
    </row>
    <row r="134" spans="1:65" s="2" customFormat="1" ht="16.5" customHeight="1">
      <c r="A134" s="31"/>
      <c r="B134" s="143"/>
      <c r="C134" s="144" t="s">
        <v>81</v>
      </c>
      <c r="D134" s="144" t="s">
        <v>140</v>
      </c>
      <c r="E134" s="145" t="s">
        <v>147</v>
      </c>
      <c r="F134" s="146" t="s">
        <v>148</v>
      </c>
      <c r="G134" s="147" t="s">
        <v>149</v>
      </c>
      <c r="H134" s="148">
        <v>20</v>
      </c>
      <c r="I134" s="149"/>
      <c r="J134" s="150">
        <f>ROUND(I134*H134,0)</f>
        <v>0</v>
      </c>
      <c r="K134" s="146" t="s">
        <v>144</v>
      </c>
      <c r="L134" s="32"/>
      <c r="M134" s="151" t="s">
        <v>1</v>
      </c>
      <c r="N134" s="152" t="s">
        <v>38</v>
      </c>
      <c r="O134" s="57"/>
      <c r="P134" s="153">
        <f>O134*H134</f>
        <v>0</v>
      </c>
      <c r="Q134" s="153">
        <v>1.7500247399999998E-2</v>
      </c>
      <c r="R134" s="153">
        <f>Q134*H134</f>
        <v>0.35000494799999998</v>
      </c>
      <c r="S134" s="153">
        <v>0</v>
      </c>
      <c r="T134" s="15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5" t="s">
        <v>145</v>
      </c>
      <c r="AT134" s="155" t="s">
        <v>140</v>
      </c>
      <c r="AU134" s="155" t="s">
        <v>81</v>
      </c>
      <c r="AY134" s="16" t="s">
        <v>138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8</v>
      </c>
      <c r="BK134" s="156">
        <f>ROUND(I134*H134,0)</f>
        <v>0</v>
      </c>
      <c r="BL134" s="16" t="s">
        <v>145</v>
      </c>
      <c r="BM134" s="155" t="s">
        <v>150</v>
      </c>
    </row>
    <row r="135" spans="1:65" s="13" customFormat="1">
      <c r="B135" s="157"/>
      <c r="D135" s="158" t="s">
        <v>151</v>
      </c>
      <c r="E135" s="159" t="s">
        <v>1</v>
      </c>
      <c r="F135" s="160" t="s">
        <v>152</v>
      </c>
      <c r="H135" s="161">
        <v>20</v>
      </c>
      <c r="I135" s="162"/>
      <c r="L135" s="157"/>
      <c r="M135" s="163"/>
      <c r="N135" s="164"/>
      <c r="O135" s="164"/>
      <c r="P135" s="164"/>
      <c r="Q135" s="164"/>
      <c r="R135" s="164"/>
      <c r="S135" s="164"/>
      <c r="T135" s="165"/>
      <c r="AT135" s="159" t="s">
        <v>151</v>
      </c>
      <c r="AU135" s="159" t="s">
        <v>81</v>
      </c>
      <c r="AV135" s="13" t="s">
        <v>81</v>
      </c>
      <c r="AW135" s="13" t="s">
        <v>30</v>
      </c>
      <c r="AX135" s="13" t="s">
        <v>8</v>
      </c>
      <c r="AY135" s="159" t="s">
        <v>138</v>
      </c>
    </row>
    <row r="136" spans="1:65" s="2" customFormat="1" ht="24.2" customHeight="1">
      <c r="A136" s="31"/>
      <c r="B136" s="143"/>
      <c r="C136" s="144" t="s">
        <v>153</v>
      </c>
      <c r="D136" s="144" t="s">
        <v>140</v>
      </c>
      <c r="E136" s="145" t="s">
        <v>154</v>
      </c>
      <c r="F136" s="146" t="s">
        <v>155</v>
      </c>
      <c r="G136" s="147" t="s">
        <v>156</v>
      </c>
      <c r="H136" s="148">
        <v>200</v>
      </c>
      <c r="I136" s="149"/>
      <c r="J136" s="150">
        <f>ROUND(I136*H136,0)</f>
        <v>0</v>
      </c>
      <c r="K136" s="146" t="s">
        <v>144</v>
      </c>
      <c r="L136" s="32"/>
      <c r="M136" s="151" t="s">
        <v>1</v>
      </c>
      <c r="N136" s="152" t="s">
        <v>38</v>
      </c>
      <c r="O136" s="57"/>
      <c r="P136" s="153">
        <f>O136*H136</f>
        <v>0</v>
      </c>
      <c r="Q136" s="153">
        <v>3.2634E-5</v>
      </c>
      <c r="R136" s="153">
        <f>Q136*H136</f>
        <v>6.5268000000000001E-3</v>
      </c>
      <c r="S136" s="153">
        <v>0</v>
      </c>
      <c r="T136" s="15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5" t="s">
        <v>145</v>
      </c>
      <c r="AT136" s="155" t="s">
        <v>140</v>
      </c>
      <c r="AU136" s="155" t="s">
        <v>81</v>
      </c>
      <c r="AY136" s="16" t="s">
        <v>138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8</v>
      </c>
      <c r="BK136" s="156">
        <f>ROUND(I136*H136,0)</f>
        <v>0</v>
      </c>
      <c r="BL136" s="16" t="s">
        <v>145</v>
      </c>
      <c r="BM136" s="155" t="s">
        <v>157</v>
      </c>
    </row>
    <row r="137" spans="1:65" s="13" customFormat="1">
      <c r="B137" s="157"/>
      <c r="D137" s="158" t="s">
        <v>151</v>
      </c>
      <c r="E137" s="159" t="s">
        <v>1</v>
      </c>
      <c r="F137" s="160" t="s">
        <v>158</v>
      </c>
      <c r="H137" s="161">
        <v>200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151</v>
      </c>
      <c r="AU137" s="159" t="s">
        <v>81</v>
      </c>
      <c r="AV137" s="13" t="s">
        <v>81</v>
      </c>
      <c r="AW137" s="13" t="s">
        <v>30</v>
      </c>
      <c r="AX137" s="13" t="s">
        <v>8</v>
      </c>
      <c r="AY137" s="159" t="s">
        <v>138</v>
      </c>
    </row>
    <row r="138" spans="1:65" s="2" customFormat="1" ht="24.2" customHeight="1">
      <c r="A138" s="31"/>
      <c r="B138" s="143"/>
      <c r="C138" s="144" t="s">
        <v>145</v>
      </c>
      <c r="D138" s="144" t="s">
        <v>140</v>
      </c>
      <c r="E138" s="145" t="s">
        <v>159</v>
      </c>
      <c r="F138" s="146" t="s">
        <v>160</v>
      </c>
      <c r="G138" s="147" t="s">
        <v>161</v>
      </c>
      <c r="H138" s="148">
        <v>20</v>
      </c>
      <c r="I138" s="149"/>
      <c r="J138" s="150">
        <f>ROUND(I138*H138,0)</f>
        <v>0</v>
      </c>
      <c r="K138" s="146" t="s">
        <v>144</v>
      </c>
      <c r="L138" s="32"/>
      <c r="M138" s="151" t="s">
        <v>1</v>
      </c>
      <c r="N138" s="152" t="s">
        <v>38</v>
      </c>
      <c r="O138" s="57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5" t="s">
        <v>145</v>
      </c>
      <c r="AT138" s="155" t="s">
        <v>140</v>
      </c>
      <c r="AU138" s="155" t="s">
        <v>81</v>
      </c>
      <c r="AY138" s="16" t="s">
        <v>138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6" t="s">
        <v>8</v>
      </c>
      <c r="BK138" s="156">
        <f>ROUND(I138*H138,0)</f>
        <v>0</v>
      </c>
      <c r="BL138" s="16" t="s">
        <v>145</v>
      </c>
      <c r="BM138" s="155" t="s">
        <v>162</v>
      </c>
    </row>
    <row r="139" spans="1:65" s="13" customFormat="1">
      <c r="B139" s="157"/>
      <c r="D139" s="158" t="s">
        <v>151</v>
      </c>
      <c r="E139" s="159" t="s">
        <v>1</v>
      </c>
      <c r="F139" s="160" t="s">
        <v>163</v>
      </c>
      <c r="H139" s="161">
        <v>20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151</v>
      </c>
      <c r="AU139" s="159" t="s">
        <v>81</v>
      </c>
      <c r="AV139" s="13" t="s">
        <v>81</v>
      </c>
      <c r="AW139" s="13" t="s">
        <v>30</v>
      </c>
      <c r="AX139" s="13" t="s">
        <v>8</v>
      </c>
      <c r="AY139" s="159" t="s">
        <v>138</v>
      </c>
    </row>
    <row r="140" spans="1:65" s="2" customFormat="1" ht="33" customHeight="1">
      <c r="A140" s="31"/>
      <c r="B140" s="143"/>
      <c r="C140" s="144" t="s">
        <v>164</v>
      </c>
      <c r="D140" s="144" t="s">
        <v>140</v>
      </c>
      <c r="E140" s="145" t="s">
        <v>165</v>
      </c>
      <c r="F140" s="146" t="s">
        <v>166</v>
      </c>
      <c r="G140" s="147" t="s">
        <v>167</v>
      </c>
      <c r="H140" s="148">
        <v>12</v>
      </c>
      <c r="I140" s="149"/>
      <c r="J140" s="150">
        <f>ROUND(I140*H140,0)</f>
        <v>0</v>
      </c>
      <c r="K140" s="146" t="s">
        <v>144</v>
      </c>
      <c r="L140" s="32"/>
      <c r="M140" s="151" t="s">
        <v>1</v>
      </c>
      <c r="N140" s="152" t="s">
        <v>38</v>
      </c>
      <c r="O140" s="57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5" t="s">
        <v>145</v>
      </c>
      <c r="AT140" s="155" t="s">
        <v>140</v>
      </c>
      <c r="AU140" s="155" t="s">
        <v>81</v>
      </c>
      <c r="AY140" s="16" t="s">
        <v>138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8</v>
      </c>
      <c r="BK140" s="156">
        <f>ROUND(I140*H140,0)</f>
        <v>0</v>
      </c>
      <c r="BL140" s="16" t="s">
        <v>145</v>
      </c>
      <c r="BM140" s="155" t="s">
        <v>168</v>
      </c>
    </row>
    <row r="141" spans="1:65" s="13" customFormat="1">
      <c r="B141" s="157"/>
      <c r="D141" s="158" t="s">
        <v>151</v>
      </c>
      <c r="E141" s="159" t="s">
        <v>1</v>
      </c>
      <c r="F141" s="160" t="s">
        <v>169</v>
      </c>
      <c r="H141" s="161">
        <v>4.5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151</v>
      </c>
      <c r="AU141" s="159" t="s">
        <v>81</v>
      </c>
      <c r="AV141" s="13" t="s">
        <v>81</v>
      </c>
      <c r="AW141" s="13" t="s">
        <v>30</v>
      </c>
      <c r="AX141" s="13" t="s">
        <v>73</v>
      </c>
      <c r="AY141" s="159" t="s">
        <v>138</v>
      </c>
    </row>
    <row r="142" spans="1:65" s="13" customFormat="1">
      <c r="B142" s="157"/>
      <c r="D142" s="158" t="s">
        <v>151</v>
      </c>
      <c r="E142" s="159" t="s">
        <v>1</v>
      </c>
      <c r="F142" s="160" t="s">
        <v>170</v>
      </c>
      <c r="H142" s="161">
        <v>7.5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151</v>
      </c>
      <c r="AU142" s="159" t="s">
        <v>81</v>
      </c>
      <c r="AV142" s="13" t="s">
        <v>81</v>
      </c>
      <c r="AW142" s="13" t="s">
        <v>30</v>
      </c>
      <c r="AX142" s="13" t="s">
        <v>73</v>
      </c>
      <c r="AY142" s="159" t="s">
        <v>138</v>
      </c>
    </row>
    <row r="143" spans="1:65" s="14" customFormat="1">
      <c r="B143" s="166"/>
      <c r="D143" s="158" t="s">
        <v>151</v>
      </c>
      <c r="E143" s="167" t="s">
        <v>84</v>
      </c>
      <c r="F143" s="168" t="s">
        <v>171</v>
      </c>
      <c r="H143" s="169">
        <v>12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151</v>
      </c>
      <c r="AU143" s="167" t="s">
        <v>81</v>
      </c>
      <c r="AV143" s="14" t="s">
        <v>153</v>
      </c>
      <c r="AW143" s="14" t="s">
        <v>30</v>
      </c>
      <c r="AX143" s="14" t="s">
        <v>8</v>
      </c>
      <c r="AY143" s="167" t="s">
        <v>138</v>
      </c>
    </row>
    <row r="144" spans="1:65" s="2" customFormat="1" ht="24.2" customHeight="1">
      <c r="A144" s="31"/>
      <c r="B144" s="143"/>
      <c r="C144" s="144" t="s">
        <v>172</v>
      </c>
      <c r="D144" s="144" t="s">
        <v>140</v>
      </c>
      <c r="E144" s="145" t="s">
        <v>173</v>
      </c>
      <c r="F144" s="146" t="s">
        <v>174</v>
      </c>
      <c r="G144" s="147" t="s">
        <v>167</v>
      </c>
      <c r="H144" s="148">
        <v>5.25</v>
      </c>
      <c r="I144" s="149"/>
      <c r="J144" s="150">
        <f>ROUND(I144*H144,0)</f>
        <v>0</v>
      </c>
      <c r="K144" s="146" t="s">
        <v>144</v>
      </c>
      <c r="L144" s="32"/>
      <c r="M144" s="151" t="s">
        <v>1</v>
      </c>
      <c r="N144" s="152" t="s">
        <v>38</v>
      </c>
      <c r="O144" s="57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5" t="s">
        <v>145</v>
      </c>
      <c r="AT144" s="155" t="s">
        <v>140</v>
      </c>
      <c r="AU144" s="155" t="s">
        <v>81</v>
      </c>
      <c r="AY144" s="16" t="s">
        <v>138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6" t="s">
        <v>8</v>
      </c>
      <c r="BK144" s="156">
        <f>ROUND(I144*H144,0)</f>
        <v>0</v>
      </c>
      <c r="BL144" s="16" t="s">
        <v>145</v>
      </c>
      <c r="BM144" s="155" t="s">
        <v>175</v>
      </c>
    </row>
    <row r="145" spans="1:65" s="13" customFormat="1">
      <c r="B145" s="157"/>
      <c r="D145" s="158" t="s">
        <v>151</v>
      </c>
      <c r="E145" s="159" t="s">
        <v>1</v>
      </c>
      <c r="F145" s="160" t="s">
        <v>176</v>
      </c>
      <c r="H145" s="161">
        <v>2.5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151</v>
      </c>
      <c r="AU145" s="159" t="s">
        <v>81</v>
      </c>
      <c r="AV145" s="13" t="s">
        <v>81</v>
      </c>
      <c r="AW145" s="13" t="s">
        <v>30</v>
      </c>
      <c r="AX145" s="13" t="s">
        <v>73</v>
      </c>
      <c r="AY145" s="159" t="s">
        <v>138</v>
      </c>
    </row>
    <row r="146" spans="1:65" s="13" customFormat="1">
      <c r="B146" s="157"/>
      <c r="D146" s="158" t="s">
        <v>151</v>
      </c>
      <c r="E146" s="159" t="s">
        <v>1</v>
      </c>
      <c r="F146" s="160" t="s">
        <v>177</v>
      </c>
      <c r="H146" s="161">
        <v>2.75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151</v>
      </c>
      <c r="AU146" s="159" t="s">
        <v>81</v>
      </c>
      <c r="AV146" s="13" t="s">
        <v>81</v>
      </c>
      <c r="AW146" s="13" t="s">
        <v>30</v>
      </c>
      <c r="AX146" s="13" t="s">
        <v>73</v>
      </c>
      <c r="AY146" s="159" t="s">
        <v>138</v>
      </c>
    </row>
    <row r="147" spans="1:65" s="14" customFormat="1">
      <c r="B147" s="166"/>
      <c r="D147" s="158" t="s">
        <v>151</v>
      </c>
      <c r="E147" s="167" t="s">
        <v>90</v>
      </c>
      <c r="F147" s="168" t="s">
        <v>178</v>
      </c>
      <c r="H147" s="169">
        <v>5.25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151</v>
      </c>
      <c r="AU147" s="167" t="s">
        <v>81</v>
      </c>
      <c r="AV147" s="14" t="s">
        <v>153</v>
      </c>
      <c r="AW147" s="14" t="s">
        <v>30</v>
      </c>
      <c r="AX147" s="14" t="s">
        <v>8</v>
      </c>
      <c r="AY147" s="167" t="s">
        <v>138</v>
      </c>
    </row>
    <row r="148" spans="1:65" s="2" customFormat="1" ht="33" customHeight="1">
      <c r="A148" s="31"/>
      <c r="B148" s="143"/>
      <c r="C148" s="144" t="s">
        <v>179</v>
      </c>
      <c r="D148" s="144" t="s">
        <v>140</v>
      </c>
      <c r="E148" s="145" t="s">
        <v>180</v>
      </c>
      <c r="F148" s="146" t="s">
        <v>181</v>
      </c>
      <c r="G148" s="147" t="s">
        <v>167</v>
      </c>
      <c r="H148" s="148">
        <v>13.65</v>
      </c>
      <c r="I148" s="149"/>
      <c r="J148" s="150">
        <f>ROUND(I148*H148,0)</f>
        <v>0</v>
      </c>
      <c r="K148" s="146" t="s">
        <v>144</v>
      </c>
      <c r="L148" s="32"/>
      <c r="M148" s="151" t="s">
        <v>1</v>
      </c>
      <c r="N148" s="152" t="s">
        <v>38</v>
      </c>
      <c r="O148" s="57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5" t="s">
        <v>145</v>
      </c>
      <c r="AT148" s="155" t="s">
        <v>140</v>
      </c>
      <c r="AU148" s="155" t="s">
        <v>81</v>
      </c>
      <c r="AY148" s="16" t="s">
        <v>138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6" t="s">
        <v>8</v>
      </c>
      <c r="BK148" s="156">
        <f>ROUND(I148*H148,0)</f>
        <v>0</v>
      </c>
      <c r="BL148" s="16" t="s">
        <v>145</v>
      </c>
      <c r="BM148" s="155" t="s">
        <v>182</v>
      </c>
    </row>
    <row r="149" spans="1:65" s="13" customFormat="1">
      <c r="B149" s="157"/>
      <c r="D149" s="158" t="s">
        <v>151</v>
      </c>
      <c r="E149" s="159" t="s">
        <v>1</v>
      </c>
      <c r="F149" s="160" t="s">
        <v>183</v>
      </c>
      <c r="H149" s="161">
        <v>6.5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151</v>
      </c>
      <c r="AU149" s="159" t="s">
        <v>81</v>
      </c>
      <c r="AV149" s="13" t="s">
        <v>81</v>
      </c>
      <c r="AW149" s="13" t="s">
        <v>30</v>
      </c>
      <c r="AX149" s="13" t="s">
        <v>73</v>
      </c>
      <c r="AY149" s="159" t="s">
        <v>138</v>
      </c>
    </row>
    <row r="150" spans="1:65" s="13" customFormat="1">
      <c r="B150" s="157"/>
      <c r="D150" s="158" t="s">
        <v>151</v>
      </c>
      <c r="E150" s="159" t="s">
        <v>1</v>
      </c>
      <c r="F150" s="160" t="s">
        <v>184</v>
      </c>
      <c r="H150" s="161">
        <v>7.15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151</v>
      </c>
      <c r="AU150" s="159" t="s">
        <v>81</v>
      </c>
      <c r="AV150" s="13" t="s">
        <v>81</v>
      </c>
      <c r="AW150" s="13" t="s">
        <v>30</v>
      </c>
      <c r="AX150" s="13" t="s">
        <v>73</v>
      </c>
      <c r="AY150" s="159" t="s">
        <v>138</v>
      </c>
    </row>
    <row r="151" spans="1:65" s="14" customFormat="1">
      <c r="B151" s="166"/>
      <c r="D151" s="158" t="s">
        <v>151</v>
      </c>
      <c r="E151" s="167" t="s">
        <v>86</v>
      </c>
      <c r="F151" s="168" t="s">
        <v>185</v>
      </c>
      <c r="H151" s="169">
        <v>13.65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151</v>
      </c>
      <c r="AU151" s="167" t="s">
        <v>81</v>
      </c>
      <c r="AV151" s="14" t="s">
        <v>153</v>
      </c>
      <c r="AW151" s="14" t="s">
        <v>30</v>
      </c>
      <c r="AX151" s="14" t="s">
        <v>8</v>
      </c>
      <c r="AY151" s="167" t="s">
        <v>138</v>
      </c>
    </row>
    <row r="152" spans="1:65" s="2" customFormat="1" ht="24.2" customHeight="1">
      <c r="A152" s="31"/>
      <c r="B152" s="143"/>
      <c r="C152" s="144" t="s">
        <v>186</v>
      </c>
      <c r="D152" s="144" t="s">
        <v>140</v>
      </c>
      <c r="E152" s="145" t="s">
        <v>187</v>
      </c>
      <c r="F152" s="146" t="s">
        <v>188</v>
      </c>
      <c r="G152" s="147" t="s">
        <v>143</v>
      </c>
      <c r="H152" s="148">
        <v>1</v>
      </c>
      <c r="I152" s="149"/>
      <c r="J152" s="150">
        <f>ROUND(I152*H152,0)</f>
        <v>0</v>
      </c>
      <c r="K152" s="146" t="s">
        <v>144</v>
      </c>
      <c r="L152" s="32"/>
      <c r="M152" s="151" t="s">
        <v>1</v>
      </c>
      <c r="N152" s="152" t="s">
        <v>38</v>
      </c>
      <c r="O152" s="57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5" t="s">
        <v>145</v>
      </c>
      <c r="AT152" s="155" t="s">
        <v>140</v>
      </c>
      <c r="AU152" s="155" t="s">
        <v>81</v>
      </c>
      <c r="AY152" s="16" t="s">
        <v>138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6" t="s">
        <v>8</v>
      </c>
      <c r="BK152" s="156">
        <f>ROUND(I152*H152,0)</f>
        <v>0</v>
      </c>
      <c r="BL152" s="16" t="s">
        <v>145</v>
      </c>
      <c r="BM152" s="155" t="s">
        <v>189</v>
      </c>
    </row>
    <row r="153" spans="1:65" s="2" customFormat="1" ht="37.9" customHeight="1">
      <c r="A153" s="31"/>
      <c r="B153" s="143"/>
      <c r="C153" s="144" t="s">
        <v>190</v>
      </c>
      <c r="D153" s="144" t="s">
        <v>140</v>
      </c>
      <c r="E153" s="145" t="s">
        <v>191</v>
      </c>
      <c r="F153" s="146" t="s">
        <v>192</v>
      </c>
      <c r="G153" s="147" t="s">
        <v>167</v>
      </c>
      <c r="H153" s="148">
        <v>5.25</v>
      </c>
      <c r="I153" s="149"/>
      <c r="J153" s="150">
        <f>ROUND(I153*H153,0)</f>
        <v>0</v>
      </c>
      <c r="K153" s="146" t="s">
        <v>144</v>
      </c>
      <c r="L153" s="32"/>
      <c r="M153" s="151" t="s">
        <v>1</v>
      </c>
      <c r="N153" s="152" t="s">
        <v>38</v>
      </c>
      <c r="O153" s="57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5" t="s">
        <v>145</v>
      </c>
      <c r="AT153" s="155" t="s">
        <v>140</v>
      </c>
      <c r="AU153" s="155" t="s">
        <v>81</v>
      </c>
      <c r="AY153" s="16" t="s">
        <v>138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6" t="s">
        <v>8</v>
      </c>
      <c r="BK153" s="156">
        <f>ROUND(I153*H153,0)</f>
        <v>0</v>
      </c>
      <c r="BL153" s="16" t="s">
        <v>145</v>
      </c>
      <c r="BM153" s="155" t="s">
        <v>193</v>
      </c>
    </row>
    <row r="154" spans="1:65" s="13" customFormat="1">
      <c r="B154" s="157"/>
      <c r="D154" s="158" t="s">
        <v>151</v>
      </c>
      <c r="E154" s="159" t="s">
        <v>1</v>
      </c>
      <c r="F154" s="160" t="s">
        <v>90</v>
      </c>
      <c r="H154" s="161">
        <v>5.25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151</v>
      </c>
      <c r="AU154" s="159" t="s">
        <v>81</v>
      </c>
      <c r="AV154" s="13" t="s">
        <v>81</v>
      </c>
      <c r="AW154" s="13" t="s">
        <v>30</v>
      </c>
      <c r="AX154" s="13" t="s">
        <v>8</v>
      </c>
      <c r="AY154" s="159" t="s">
        <v>138</v>
      </c>
    </row>
    <row r="155" spans="1:65" s="2" customFormat="1" ht="24.2" customHeight="1">
      <c r="A155" s="31"/>
      <c r="B155" s="143"/>
      <c r="C155" s="144" t="s">
        <v>194</v>
      </c>
      <c r="D155" s="144" t="s">
        <v>140</v>
      </c>
      <c r="E155" s="145" t="s">
        <v>195</v>
      </c>
      <c r="F155" s="146" t="s">
        <v>196</v>
      </c>
      <c r="G155" s="147" t="s">
        <v>143</v>
      </c>
      <c r="H155" s="148">
        <v>10</v>
      </c>
      <c r="I155" s="149"/>
      <c r="J155" s="150">
        <f>ROUND(I155*H155,0)</f>
        <v>0</v>
      </c>
      <c r="K155" s="146" t="s">
        <v>144</v>
      </c>
      <c r="L155" s="32"/>
      <c r="M155" s="151" t="s">
        <v>1</v>
      </c>
      <c r="N155" s="152" t="s">
        <v>38</v>
      </c>
      <c r="O155" s="57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5" t="s">
        <v>145</v>
      </c>
      <c r="AT155" s="155" t="s">
        <v>140</v>
      </c>
      <c r="AU155" s="155" t="s">
        <v>81</v>
      </c>
      <c r="AY155" s="16" t="s">
        <v>138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8</v>
      </c>
      <c r="BK155" s="156">
        <f>ROUND(I155*H155,0)</f>
        <v>0</v>
      </c>
      <c r="BL155" s="16" t="s">
        <v>145</v>
      </c>
      <c r="BM155" s="155" t="s">
        <v>197</v>
      </c>
    </row>
    <row r="156" spans="1:65" s="13" customFormat="1">
      <c r="B156" s="157"/>
      <c r="D156" s="158" t="s">
        <v>151</v>
      </c>
      <c r="F156" s="160" t="s">
        <v>198</v>
      </c>
      <c r="H156" s="161">
        <v>10</v>
      </c>
      <c r="I156" s="162"/>
      <c r="L156" s="157"/>
      <c r="M156" s="163"/>
      <c r="N156" s="164"/>
      <c r="O156" s="164"/>
      <c r="P156" s="164"/>
      <c r="Q156" s="164"/>
      <c r="R156" s="164"/>
      <c r="S156" s="164"/>
      <c r="T156" s="165"/>
      <c r="AT156" s="159" t="s">
        <v>151</v>
      </c>
      <c r="AU156" s="159" t="s">
        <v>81</v>
      </c>
      <c r="AV156" s="13" t="s">
        <v>81</v>
      </c>
      <c r="AW156" s="13" t="s">
        <v>3</v>
      </c>
      <c r="AX156" s="13" t="s">
        <v>8</v>
      </c>
      <c r="AY156" s="159" t="s">
        <v>138</v>
      </c>
    </row>
    <row r="157" spans="1:65" s="2" customFormat="1" ht="37.9" customHeight="1">
      <c r="A157" s="31"/>
      <c r="B157" s="143"/>
      <c r="C157" s="144" t="s">
        <v>199</v>
      </c>
      <c r="D157" s="144" t="s">
        <v>140</v>
      </c>
      <c r="E157" s="145" t="s">
        <v>200</v>
      </c>
      <c r="F157" s="146" t="s">
        <v>201</v>
      </c>
      <c r="G157" s="147" t="s">
        <v>167</v>
      </c>
      <c r="H157" s="148">
        <v>30.9</v>
      </c>
      <c r="I157" s="149"/>
      <c r="J157" s="150">
        <f>ROUND(I157*H157,0)</f>
        <v>0</v>
      </c>
      <c r="K157" s="146" t="s">
        <v>144</v>
      </c>
      <c r="L157" s="32"/>
      <c r="M157" s="151" t="s">
        <v>1</v>
      </c>
      <c r="N157" s="152" t="s">
        <v>38</v>
      </c>
      <c r="O157" s="57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5" t="s">
        <v>145</v>
      </c>
      <c r="AT157" s="155" t="s">
        <v>140</v>
      </c>
      <c r="AU157" s="155" t="s">
        <v>81</v>
      </c>
      <c r="AY157" s="16" t="s">
        <v>138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8</v>
      </c>
      <c r="BK157" s="156">
        <f>ROUND(I157*H157,0)</f>
        <v>0</v>
      </c>
      <c r="BL157" s="16" t="s">
        <v>145</v>
      </c>
      <c r="BM157" s="155" t="s">
        <v>202</v>
      </c>
    </row>
    <row r="158" spans="1:65" s="13" customFormat="1">
      <c r="B158" s="157"/>
      <c r="D158" s="158" t="s">
        <v>151</v>
      </c>
      <c r="E158" s="159" t="s">
        <v>1</v>
      </c>
      <c r="F158" s="160" t="s">
        <v>84</v>
      </c>
      <c r="H158" s="161">
        <v>12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151</v>
      </c>
      <c r="AU158" s="159" t="s">
        <v>81</v>
      </c>
      <c r="AV158" s="13" t="s">
        <v>81</v>
      </c>
      <c r="AW158" s="13" t="s">
        <v>30</v>
      </c>
      <c r="AX158" s="13" t="s">
        <v>73</v>
      </c>
      <c r="AY158" s="159" t="s">
        <v>138</v>
      </c>
    </row>
    <row r="159" spans="1:65" s="13" customFormat="1">
      <c r="B159" s="157"/>
      <c r="D159" s="158" t="s">
        <v>151</v>
      </c>
      <c r="E159" s="159" t="s">
        <v>1</v>
      </c>
      <c r="F159" s="160" t="s">
        <v>86</v>
      </c>
      <c r="H159" s="161">
        <v>13.65</v>
      </c>
      <c r="I159" s="162"/>
      <c r="L159" s="157"/>
      <c r="M159" s="163"/>
      <c r="N159" s="164"/>
      <c r="O159" s="164"/>
      <c r="P159" s="164"/>
      <c r="Q159" s="164"/>
      <c r="R159" s="164"/>
      <c r="S159" s="164"/>
      <c r="T159" s="165"/>
      <c r="AT159" s="159" t="s">
        <v>151</v>
      </c>
      <c r="AU159" s="159" t="s">
        <v>81</v>
      </c>
      <c r="AV159" s="13" t="s">
        <v>81</v>
      </c>
      <c r="AW159" s="13" t="s">
        <v>30</v>
      </c>
      <c r="AX159" s="13" t="s">
        <v>73</v>
      </c>
      <c r="AY159" s="159" t="s">
        <v>138</v>
      </c>
    </row>
    <row r="160" spans="1:65" s="13" customFormat="1">
      <c r="B160" s="157"/>
      <c r="D160" s="158" t="s">
        <v>151</v>
      </c>
      <c r="E160" s="159" t="s">
        <v>1</v>
      </c>
      <c r="F160" s="160" t="s">
        <v>90</v>
      </c>
      <c r="H160" s="161">
        <v>5.25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151</v>
      </c>
      <c r="AU160" s="159" t="s">
        <v>81</v>
      </c>
      <c r="AV160" s="13" t="s">
        <v>81</v>
      </c>
      <c r="AW160" s="13" t="s">
        <v>30</v>
      </c>
      <c r="AX160" s="13" t="s">
        <v>73</v>
      </c>
      <c r="AY160" s="159" t="s">
        <v>138</v>
      </c>
    </row>
    <row r="161" spans="1:65" s="14" customFormat="1">
      <c r="B161" s="166"/>
      <c r="D161" s="158" t="s">
        <v>151</v>
      </c>
      <c r="E161" s="167" t="s">
        <v>1</v>
      </c>
      <c r="F161" s="168" t="s">
        <v>203</v>
      </c>
      <c r="H161" s="169">
        <v>30.9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7" t="s">
        <v>151</v>
      </c>
      <c r="AU161" s="167" t="s">
        <v>81</v>
      </c>
      <c r="AV161" s="14" t="s">
        <v>153</v>
      </c>
      <c r="AW161" s="14" t="s">
        <v>30</v>
      </c>
      <c r="AX161" s="14" t="s">
        <v>8</v>
      </c>
      <c r="AY161" s="167" t="s">
        <v>138</v>
      </c>
    </row>
    <row r="162" spans="1:65" s="2" customFormat="1" ht="37.9" customHeight="1">
      <c r="A162" s="31"/>
      <c r="B162" s="143"/>
      <c r="C162" s="144" t="s">
        <v>9</v>
      </c>
      <c r="D162" s="144" t="s">
        <v>140</v>
      </c>
      <c r="E162" s="145" t="s">
        <v>204</v>
      </c>
      <c r="F162" s="146" t="s">
        <v>205</v>
      </c>
      <c r="G162" s="147" t="s">
        <v>167</v>
      </c>
      <c r="H162" s="148">
        <v>30.9</v>
      </c>
      <c r="I162" s="149"/>
      <c r="J162" s="150">
        <f>ROUND(I162*H162,0)</f>
        <v>0</v>
      </c>
      <c r="K162" s="146" t="s">
        <v>144</v>
      </c>
      <c r="L162" s="32"/>
      <c r="M162" s="151" t="s">
        <v>1</v>
      </c>
      <c r="N162" s="152" t="s">
        <v>38</v>
      </c>
      <c r="O162" s="57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5" t="s">
        <v>145</v>
      </c>
      <c r="AT162" s="155" t="s">
        <v>140</v>
      </c>
      <c r="AU162" s="155" t="s">
        <v>81</v>
      </c>
      <c r="AY162" s="16" t="s">
        <v>138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6" t="s">
        <v>8</v>
      </c>
      <c r="BK162" s="156">
        <f>ROUND(I162*H162,0)</f>
        <v>0</v>
      </c>
      <c r="BL162" s="16" t="s">
        <v>145</v>
      </c>
      <c r="BM162" s="155" t="s">
        <v>206</v>
      </c>
    </row>
    <row r="163" spans="1:65" s="13" customFormat="1">
      <c r="B163" s="157"/>
      <c r="D163" s="158" t="s">
        <v>151</v>
      </c>
      <c r="E163" s="159" t="s">
        <v>1</v>
      </c>
      <c r="F163" s="160" t="s">
        <v>84</v>
      </c>
      <c r="H163" s="161">
        <v>12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151</v>
      </c>
      <c r="AU163" s="159" t="s">
        <v>81</v>
      </c>
      <c r="AV163" s="13" t="s">
        <v>81</v>
      </c>
      <c r="AW163" s="13" t="s">
        <v>30</v>
      </c>
      <c r="AX163" s="13" t="s">
        <v>73</v>
      </c>
      <c r="AY163" s="159" t="s">
        <v>138</v>
      </c>
    </row>
    <row r="164" spans="1:65" s="13" customFormat="1">
      <c r="B164" s="157"/>
      <c r="D164" s="158" t="s">
        <v>151</v>
      </c>
      <c r="E164" s="159" t="s">
        <v>1</v>
      </c>
      <c r="F164" s="160" t="s">
        <v>86</v>
      </c>
      <c r="H164" s="161">
        <v>13.65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151</v>
      </c>
      <c r="AU164" s="159" t="s">
        <v>81</v>
      </c>
      <c r="AV164" s="13" t="s">
        <v>81</v>
      </c>
      <c r="AW164" s="13" t="s">
        <v>30</v>
      </c>
      <c r="AX164" s="13" t="s">
        <v>73</v>
      </c>
      <c r="AY164" s="159" t="s">
        <v>138</v>
      </c>
    </row>
    <row r="165" spans="1:65" s="13" customFormat="1">
      <c r="B165" s="157"/>
      <c r="D165" s="158" t="s">
        <v>151</v>
      </c>
      <c r="E165" s="159" t="s">
        <v>1</v>
      </c>
      <c r="F165" s="160" t="s">
        <v>90</v>
      </c>
      <c r="H165" s="161">
        <v>5.25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151</v>
      </c>
      <c r="AU165" s="159" t="s">
        <v>81</v>
      </c>
      <c r="AV165" s="13" t="s">
        <v>81</v>
      </c>
      <c r="AW165" s="13" t="s">
        <v>30</v>
      </c>
      <c r="AX165" s="13" t="s">
        <v>73</v>
      </c>
      <c r="AY165" s="159" t="s">
        <v>138</v>
      </c>
    </row>
    <row r="166" spans="1:65" s="14" customFormat="1">
      <c r="B166" s="166"/>
      <c r="D166" s="158" t="s">
        <v>151</v>
      </c>
      <c r="E166" s="167" t="s">
        <v>1</v>
      </c>
      <c r="F166" s="168" t="s">
        <v>203</v>
      </c>
      <c r="H166" s="169">
        <v>30.9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151</v>
      </c>
      <c r="AU166" s="167" t="s">
        <v>81</v>
      </c>
      <c r="AV166" s="14" t="s">
        <v>153</v>
      </c>
      <c r="AW166" s="14" t="s">
        <v>30</v>
      </c>
      <c r="AX166" s="14" t="s">
        <v>8</v>
      </c>
      <c r="AY166" s="167" t="s">
        <v>138</v>
      </c>
    </row>
    <row r="167" spans="1:65" s="2" customFormat="1" ht="33" customHeight="1">
      <c r="A167" s="31"/>
      <c r="B167" s="143"/>
      <c r="C167" s="144" t="s">
        <v>207</v>
      </c>
      <c r="D167" s="144" t="s">
        <v>140</v>
      </c>
      <c r="E167" s="145" t="s">
        <v>208</v>
      </c>
      <c r="F167" s="146" t="s">
        <v>209</v>
      </c>
      <c r="G167" s="147" t="s">
        <v>210</v>
      </c>
      <c r="H167" s="148">
        <v>61.8</v>
      </c>
      <c r="I167" s="149"/>
      <c r="J167" s="150">
        <f>ROUND(I167*H167,0)</f>
        <v>0</v>
      </c>
      <c r="K167" s="146" t="s">
        <v>144</v>
      </c>
      <c r="L167" s="32"/>
      <c r="M167" s="151" t="s">
        <v>1</v>
      </c>
      <c r="N167" s="152" t="s">
        <v>38</v>
      </c>
      <c r="O167" s="57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5" t="s">
        <v>145</v>
      </c>
      <c r="AT167" s="155" t="s">
        <v>140</v>
      </c>
      <c r="AU167" s="155" t="s">
        <v>81</v>
      </c>
      <c r="AY167" s="16" t="s">
        <v>138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6" t="s">
        <v>8</v>
      </c>
      <c r="BK167" s="156">
        <f>ROUND(I167*H167,0)</f>
        <v>0</v>
      </c>
      <c r="BL167" s="16" t="s">
        <v>145</v>
      </c>
      <c r="BM167" s="155" t="s">
        <v>211</v>
      </c>
    </row>
    <row r="168" spans="1:65" s="13" customFormat="1">
      <c r="B168" s="157"/>
      <c r="D168" s="158" t="s">
        <v>151</v>
      </c>
      <c r="E168" s="159" t="s">
        <v>1</v>
      </c>
      <c r="F168" s="160" t="s">
        <v>212</v>
      </c>
      <c r="H168" s="161">
        <v>24</v>
      </c>
      <c r="I168" s="162"/>
      <c r="L168" s="157"/>
      <c r="M168" s="163"/>
      <c r="N168" s="164"/>
      <c r="O168" s="164"/>
      <c r="P168" s="164"/>
      <c r="Q168" s="164"/>
      <c r="R168" s="164"/>
      <c r="S168" s="164"/>
      <c r="T168" s="165"/>
      <c r="AT168" s="159" t="s">
        <v>151</v>
      </c>
      <c r="AU168" s="159" t="s">
        <v>81</v>
      </c>
      <c r="AV168" s="13" t="s">
        <v>81</v>
      </c>
      <c r="AW168" s="13" t="s">
        <v>30</v>
      </c>
      <c r="AX168" s="13" t="s">
        <v>73</v>
      </c>
      <c r="AY168" s="159" t="s">
        <v>138</v>
      </c>
    </row>
    <row r="169" spans="1:65" s="13" customFormat="1">
      <c r="B169" s="157"/>
      <c r="D169" s="158" t="s">
        <v>151</v>
      </c>
      <c r="E169" s="159" t="s">
        <v>1</v>
      </c>
      <c r="F169" s="160" t="s">
        <v>213</v>
      </c>
      <c r="H169" s="161">
        <v>27.3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151</v>
      </c>
      <c r="AU169" s="159" t="s">
        <v>81</v>
      </c>
      <c r="AV169" s="13" t="s">
        <v>81</v>
      </c>
      <c r="AW169" s="13" t="s">
        <v>30</v>
      </c>
      <c r="AX169" s="13" t="s">
        <v>73</v>
      </c>
      <c r="AY169" s="159" t="s">
        <v>138</v>
      </c>
    </row>
    <row r="170" spans="1:65" s="13" customFormat="1">
      <c r="B170" s="157"/>
      <c r="D170" s="158" t="s">
        <v>151</v>
      </c>
      <c r="E170" s="159" t="s">
        <v>1</v>
      </c>
      <c r="F170" s="160" t="s">
        <v>214</v>
      </c>
      <c r="H170" s="161">
        <v>10.5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151</v>
      </c>
      <c r="AU170" s="159" t="s">
        <v>81</v>
      </c>
      <c r="AV170" s="13" t="s">
        <v>81</v>
      </c>
      <c r="AW170" s="13" t="s">
        <v>30</v>
      </c>
      <c r="AX170" s="13" t="s">
        <v>73</v>
      </c>
      <c r="AY170" s="159" t="s">
        <v>138</v>
      </c>
    </row>
    <row r="171" spans="1:65" s="14" customFormat="1">
      <c r="B171" s="166"/>
      <c r="D171" s="158" t="s">
        <v>151</v>
      </c>
      <c r="E171" s="167" t="s">
        <v>1</v>
      </c>
      <c r="F171" s="168" t="s">
        <v>203</v>
      </c>
      <c r="H171" s="169">
        <v>61.8</v>
      </c>
      <c r="I171" s="170"/>
      <c r="L171" s="166"/>
      <c r="M171" s="171"/>
      <c r="N171" s="172"/>
      <c r="O171" s="172"/>
      <c r="P171" s="172"/>
      <c r="Q171" s="172"/>
      <c r="R171" s="172"/>
      <c r="S171" s="172"/>
      <c r="T171" s="173"/>
      <c r="AT171" s="167" t="s">
        <v>151</v>
      </c>
      <c r="AU171" s="167" t="s">
        <v>81</v>
      </c>
      <c r="AV171" s="14" t="s">
        <v>153</v>
      </c>
      <c r="AW171" s="14" t="s">
        <v>30</v>
      </c>
      <c r="AX171" s="14" t="s">
        <v>8</v>
      </c>
      <c r="AY171" s="167" t="s">
        <v>138</v>
      </c>
    </row>
    <row r="172" spans="1:65" s="12" customFormat="1" ht="22.9" customHeight="1">
      <c r="B172" s="130"/>
      <c r="D172" s="131" t="s">
        <v>72</v>
      </c>
      <c r="E172" s="141" t="s">
        <v>81</v>
      </c>
      <c r="F172" s="141" t="s">
        <v>215</v>
      </c>
      <c r="I172" s="133"/>
      <c r="J172" s="142">
        <f>BK172</f>
        <v>0</v>
      </c>
      <c r="L172" s="130"/>
      <c r="M172" s="135"/>
      <c r="N172" s="136"/>
      <c r="O172" s="136"/>
      <c r="P172" s="137">
        <f>SUM(P173:P207)</f>
        <v>0</v>
      </c>
      <c r="Q172" s="136"/>
      <c r="R172" s="137">
        <f>SUM(R173:R207)</f>
        <v>36.097287487817695</v>
      </c>
      <c r="S172" s="136"/>
      <c r="T172" s="138">
        <f>SUM(T173:T207)</f>
        <v>0</v>
      </c>
      <c r="AR172" s="131" t="s">
        <v>8</v>
      </c>
      <c r="AT172" s="139" t="s">
        <v>72</v>
      </c>
      <c r="AU172" s="139" t="s">
        <v>8</v>
      </c>
      <c r="AY172" s="131" t="s">
        <v>138</v>
      </c>
      <c r="BK172" s="140">
        <f>SUM(BK173:BK207)</f>
        <v>0</v>
      </c>
    </row>
    <row r="173" spans="1:65" s="2" customFormat="1" ht="33" customHeight="1">
      <c r="A173" s="31"/>
      <c r="B173" s="143"/>
      <c r="C173" s="144" t="s">
        <v>216</v>
      </c>
      <c r="D173" s="144" t="s">
        <v>140</v>
      </c>
      <c r="E173" s="145" t="s">
        <v>217</v>
      </c>
      <c r="F173" s="146" t="s">
        <v>218</v>
      </c>
      <c r="G173" s="147" t="s">
        <v>167</v>
      </c>
      <c r="H173" s="148">
        <v>5.25</v>
      </c>
      <c r="I173" s="149"/>
      <c r="J173" s="150">
        <f>ROUND(I173*H173,0)</f>
        <v>0</v>
      </c>
      <c r="K173" s="146" t="s">
        <v>144</v>
      </c>
      <c r="L173" s="32"/>
      <c r="M173" s="151" t="s">
        <v>1</v>
      </c>
      <c r="N173" s="152" t="s">
        <v>38</v>
      </c>
      <c r="O173" s="57"/>
      <c r="P173" s="153">
        <f>O173*H173</f>
        <v>0</v>
      </c>
      <c r="Q173" s="153">
        <v>1.63</v>
      </c>
      <c r="R173" s="153">
        <f>Q173*H173</f>
        <v>8.5574999999999992</v>
      </c>
      <c r="S173" s="153">
        <v>0</v>
      </c>
      <c r="T173" s="154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5" t="s">
        <v>145</v>
      </c>
      <c r="AT173" s="155" t="s">
        <v>140</v>
      </c>
      <c r="AU173" s="155" t="s">
        <v>81</v>
      </c>
      <c r="AY173" s="16" t="s">
        <v>138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6" t="s">
        <v>8</v>
      </c>
      <c r="BK173" s="156">
        <f>ROUND(I173*H173,0)</f>
        <v>0</v>
      </c>
      <c r="BL173" s="16" t="s">
        <v>145</v>
      </c>
      <c r="BM173" s="155" t="s">
        <v>219</v>
      </c>
    </row>
    <row r="174" spans="1:65" s="13" customFormat="1">
      <c r="B174" s="157"/>
      <c r="D174" s="158" t="s">
        <v>151</v>
      </c>
      <c r="E174" s="159" t="s">
        <v>1</v>
      </c>
      <c r="F174" s="160" t="s">
        <v>220</v>
      </c>
      <c r="H174" s="161">
        <v>2.5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151</v>
      </c>
      <c r="AU174" s="159" t="s">
        <v>81</v>
      </c>
      <c r="AV174" s="13" t="s">
        <v>81</v>
      </c>
      <c r="AW174" s="13" t="s">
        <v>30</v>
      </c>
      <c r="AX174" s="13" t="s">
        <v>73</v>
      </c>
      <c r="AY174" s="159" t="s">
        <v>138</v>
      </c>
    </row>
    <row r="175" spans="1:65" s="13" customFormat="1">
      <c r="B175" s="157"/>
      <c r="D175" s="158" t="s">
        <v>151</v>
      </c>
      <c r="E175" s="159" t="s">
        <v>1</v>
      </c>
      <c r="F175" s="160" t="s">
        <v>221</v>
      </c>
      <c r="H175" s="161">
        <v>2.75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151</v>
      </c>
      <c r="AU175" s="159" t="s">
        <v>81</v>
      </c>
      <c r="AV175" s="13" t="s">
        <v>81</v>
      </c>
      <c r="AW175" s="13" t="s">
        <v>30</v>
      </c>
      <c r="AX175" s="13" t="s">
        <v>73</v>
      </c>
      <c r="AY175" s="159" t="s">
        <v>138</v>
      </c>
    </row>
    <row r="176" spans="1:65" s="14" customFormat="1">
      <c r="B176" s="166"/>
      <c r="D176" s="158" t="s">
        <v>151</v>
      </c>
      <c r="E176" s="167" t="s">
        <v>1</v>
      </c>
      <c r="F176" s="168" t="s">
        <v>203</v>
      </c>
      <c r="H176" s="169">
        <v>5.25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151</v>
      </c>
      <c r="AU176" s="167" t="s">
        <v>81</v>
      </c>
      <c r="AV176" s="14" t="s">
        <v>153</v>
      </c>
      <c r="AW176" s="14" t="s">
        <v>30</v>
      </c>
      <c r="AX176" s="14" t="s">
        <v>8</v>
      </c>
      <c r="AY176" s="167" t="s">
        <v>138</v>
      </c>
    </row>
    <row r="177" spans="1:65" s="2" customFormat="1" ht="16.5" customHeight="1">
      <c r="A177" s="31"/>
      <c r="B177" s="143"/>
      <c r="C177" s="144" t="s">
        <v>222</v>
      </c>
      <c r="D177" s="144" t="s">
        <v>140</v>
      </c>
      <c r="E177" s="145" t="s">
        <v>223</v>
      </c>
      <c r="F177" s="146" t="s">
        <v>224</v>
      </c>
      <c r="G177" s="147" t="s">
        <v>167</v>
      </c>
      <c r="H177" s="148">
        <v>2.1</v>
      </c>
      <c r="I177" s="149"/>
      <c r="J177" s="150">
        <f>ROUND(I177*H177,0)</f>
        <v>0</v>
      </c>
      <c r="K177" s="146" t="s">
        <v>144</v>
      </c>
      <c r="L177" s="32"/>
      <c r="M177" s="151" t="s">
        <v>1</v>
      </c>
      <c r="N177" s="152" t="s">
        <v>38</v>
      </c>
      <c r="O177" s="57"/>
      <c r="P177" s="153">
        <f>O177*H177</f>
        <v>0</v>
      </c>
      <c r="Q177" s="153">
        <v>2.3010199999999998</v>
      </c>
      <c r="R177" s="153">
        <f>Q177*H177</f>
        <v>4.8321420000000002</v>
      </c>
      <c r="S177" s="153">
        <v>0</v>
      </c>
      <c r="T177" s="15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5" t="s">
        <v>145</v>
      </c>
      <c r="AT177" s="155" t="s">
        <v>140</v>
      </c>
      <c r="AU177" s="155" t="s">
        <v>81</v>
      </c>
      <c r="AY177" s="16" t="s">
        <v>138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6" t="s">
        <v>8</v>
      </c>
      <c r="BK177" s="156">
        <f>ROUND(I177*H177,0)</f>
        <v>0</v>
      </c>
      <c r="BL177" s="16" t="s">
        <v>145</v>
      </c>
      <c r="BM177" s="155" t="s">
        <v>225</v>
      </c>
    </row>
    <row r="178" spans="1:65" s="13" customFormat="1">
      <c r="B178" s="157"/>
      <c r="D178" s="158" t="s">
        <v>151</v>
      </c>
      <c r="E178" s="159" t="s">
        <v>1</v>
      </c>
      <c r="F178" s="160" t="s">
        <v>226</v>
      </c>
      <c r="H178" s="161">
        <v>1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151</v>
      </c>
      <c r="AU178" s="159" t="s">
        <v>81</v>
      </c>
      <c r="AV178" s="13" t="s">
        <v>81</v>
      </c>
      <c r="AW178" s="13" t="s">
        <v>30</v>
      </c>
      <c r="AX178" s="13" t="s">
        <v>73</v>
      </c>
      <c r="AY178" s="159" t="s">
        <v>138</v>
      </c>
    </row>
    <row r="179" spans="1:65" s="13" customFormat="1">
      <c r="B179" s="157"/>
      <c r="D179" s="158" t="s">
        <v>151</v>
      </c>
      <c r="E179" s="159" t="s">
        <v>1</v>
      </c>
      <c r="F179" s="160" t="s">
        <v>227</v>
      </c>
      <c r="H179" s="161">
        <v>1.1000000000000001</v>
      </c>
      <c r="I179" s="162"/>
      <c r="L179" s="157"/>
      <c r="M179" s="163"/>
      <c r="N179" s="164"/>
      <c r="O179" s="164"/>
      <c r="P179" s="164"/>
      <c r="Q179" s="164"/>
      <c r="R179" s="164"/>
      <c r="S179" s="164"/>
      <c r="T179" s="165"/>
      <c r="AT179" s="159" t="s">
        <v>151</v>
      </c>
      <c r="AU179" s="159" t="s">
        <v>81</v>
      </c>
      <c r="AV179" s="13" t="s">
        <v>81</v>
      </c>
      <c r="AW179" s="13" t="s">
        <v>30</v>
      </c>
      <c r="AX179" s="13" t="s">
        <v>73</v>
      </c>
      <c r="AY179" s="159" t="s">
        <v>138</v>
      </c>
    </row>
    <row r="180" spans="1:65" s="14" customFormat="1">
      <c r="B180" s="166"/>
      <c r="D180" s="158" t="s">
        <v>151</v>
      </c>
      <c r="E180" s="167" t="s">
        <v>1</v>
      </c>
      <c r="F180" s="168" t="s">
        <v>203</v>
      </c>
      <c r="H180" s="169">
        <v>2.1</v>
      </c>
      <c r="I180" s="170"/>
      <c r="L180" s="166"/>
      <c r="M180" s="171"/>
      <c r="N180" s="172"/>
      <c r="O180" s="172"/>
      <c r="P180" s="172"/>
      <c r="Q180" s="172"/>
      <c r="R180" s="172"/>
      <c r="S180" s="172"/>
      <c r="T180" s="173"/>
      <c r="AT180" s="167" t="s">
        <v>151</v>
      </c>
      <c r="AU180" s="167" t="s">
        <v>81</v>
      </c>
      <c r="AV180" s="14" t="s">
        <v>153</v>
      </c>
      <c r="AW180" s="14" t="s">
        <v>30</v>
      </c>
      <c r="AX180" s="14" t="s">
        <v>8</v>
      </c>
      <c r="AY180" s="167" t="s">
        <v>138</v>
      </c>
    </row>
    <row r="181" spans="1:65" s="2" customFormat="1" ht="24.2" customHeight="1">
      <c r="A181" s="31"/>
      <c r="B181" s="143"/>
      <c r="C181" s="144" t="s">
        <v>228</v>
      </c>
      <c r="D181" s="144" t="s">
        <v>140</v>
      </c>
      <c r="E181" s="145" t="s">
        <v>229</v>
      </c>
      <c r="F181" s="146" t="s">
        <v>230</v>
      </c>
      <c r="G181" s="147" t="s">
        <v>149</v>
      </c>
      <c r="H181" s="148">
        <v>10.5</v>
      </c>
      <c r="I181" s="149"/>
      <c r="J181" s="150">
        <f>ROUND(I181*H181,0)</f>
        <v>0</v>
      </c>
      <c r="K181" s="146" t="s">
        <v>144</v>
      </c>
      <c r="L181" s="32"/>
      <c r="M181" s="151" t="s">
        <v>1</v>
      </c>
      <c r="N181" s="152" t="s">
        <v>38</v>
      </c>
      <c r="O181" s="57"/>
      <c r="P181" s="153">
        <f>O181*H181</f>
        <v>0</v>
      </c>
      <c r="Q181" s="153">
        <v>4.8959999999999997E-4</v>
      </c>
      <c r="R181" s="153">
        <f>Q181*H181</f>
        <v>5.1408000000000001E-3</v>
      </c>
      <c r="S181" s="153">
        <v>0</v>
      </c>
      <c r="T181" s="154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5" t="s">
        <v>145</v>
      </c>
      <c r="AT181" s="155" t="s">
        <v>140</v>
      </c>
      <c r="AU181" s="155" t="s">
        <v>81</v>
      </c>
      <c r="AY181" s="16" t="s">
        <v>138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6" t="s">
        <v>8</v>
      </c>
      <c r="BK181" s="156">
        <f>ROUND(I181*H181,0)</f>
        <v>0</v>
      </c>
      <c r="BL181" s="16" t="s">
        <v>145</v>
      </c>
      <c r="BM181" s="155" t="s">
        <v>231</v>
      </c>
    </row>
    <row r="182" spans="1:65" s="13" customFormat="1">
      <c r="B182" s="157"/>
      <c r="D182" s="158" t="s">
        <v>151</v>
      </c>
      <c r="E182" s="159" t="s">
        <v>1</v>
      </c>
      <c r="F182" s="160" t="s">
        <v>232</v>
      </c>
      <c r="H182" s="161">
        <v>5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151</v>
      </c>
      <c r="AU182" s="159" t="s">
        <v>81</v>
      </c>
      <c r="AV182" s="13" t="s">
        <v>81</v>
      </c>
      <c r="AW182" s="13" t="s">
        <v>30</v>
      </c>
      <c r="AX182" s="13" t="s">
        <v>73</v>
      </c>
      <c r="AY182" s="159" t="s">
        <v>138</v>
      </c>
    </row>
    <row r="183" spans="1:65" s="13" customFormat="1">
      <c r="B183" s="157"/>
      <c r="D183" s="158" t="s">
        <v>151</v>
      </c>
      <c r="E183" s="159" t="s">
        <v>1</v>
      </c>
      <c r="F183" s="160" t="s">
        <v>233</v>
      </c>
      <c r="H183" s="161">
        <v>5.5</v>
      </c>
      <c r="I183" s="162"/>
      <c r="L183" s="157"/>
      <c r="M183" s="163"/>
      <c r="N183" s="164"/>
      <c r="O183" s="164"/>
      <c r="P183" s="164"/>
      <c r="Q183" s="164"/>
      <c r="R183" s="164"/>
      <c r="S183" s="164"/>
      <c r="T183" s="165"/>
      <c r="AT183" s="159" t="s">
        <v>151</v>
      </c>
      <c r="AU183" s="159" t="s">
        <v>81</v>
      </c>
      <c r="AV183" s="13" t="s">
        <v>81</v>
      </c>
      <c r="AW183" s="13" t="s">
        <v>30</v>
      </c>
      <c r="AX183" s="13" t="s">
        <v>73</v>
      </c>
      <c r="AY183" s="159" t="s">
        <v>138</v>
      </c>
    </row>
    <row r="184" spans="1:65" s="14" customFormat="1">
      <c r="B184" s="166"/>
      <c r="D184" s="158" t="s">
        <v>151</v>
      </c>
      <c r="E184" s="167" t="s">
        <v>1</v>
      </c>
      <c r="F184" s="168" t="s">
        <v>203</v>
      </c>
      <c r="H184" s="169">
        <v>10.5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151</v>
      </c>
      <c r="AU184" s="167" t="s">
        <v>81</v>
      </c>
      <c r="AV184" s="14" t="s">
        <v>153</v>
      </c>
      <c r="AW184" s="14" t="s">
        <v>30</v>
      </c>
      <c r="AX184" s="14" t="s">
        <v>8</v>
      </c>
      <c r="AY184" s="167" t="s">
        <v>138</v>
      </c>
    </row>
    <row r="185" spans="1:65" s="2" customFormat="1" ht="24.2" customHeight="1">
      <c r="A185" s="31"/>
      <c r="B185" s="143"/>
      <c r="C185" s="144" t="s">
        <v>234</v>
      </c>
      <c r="D185" s="144" t="s">
        <v>140</v>
      </c>
      <c r="E185" s="145" t="s">
        <v>235</v>
      </c>
      <c r="F185" s="146" t="s">
        <v>236</v>
      </c>
      <c r="G185" s="147" t="s">
        <v>149</v>
      </c>
      <c r="H185" s="148">
        <v>2</v>
      </c>
      <c r="I185" s="149"/>
      <c r="J185" s="150">
        <f>ROUND(I185*H185,0)</f>
        <v>0</v>
      </c>
      <c r="K185" s="146" t="s">
        <v>144</v>
      </c>
      <c r="L185" s="32"/>
      <c r="M185" s="151" t="s">
        <v>1</v>
      </c>
      <c r="N185" s="152" t="s">
        <v>38</v>
      </c>
      <c r="O185" s="57"/>
      <c r="P185" s="153">
        <f>O185*H185</f>
        <v>0</v>
      </c>
      <c r="Q185" s="153">
        <v>2.2000000000000001E-4</v>
      </c>
      <c r="R185" s="153">
        <f>Q185*H185</f>
        <v>4.4000000000000002E-4</v>
      </c>
      <c r="S185" s="153">
        <v>0</v>
      </c>
      <c r="T185" s="154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5" t="s">
        <v>145</v>
      </c>
      <c r="AT185" s="155" t="s">
        <v>140</v>
      </c>
      <c r="AU185" s="155" t="s">
        <v>81</v>
      </c>
      <c r="AY185" s="16" t="s">
        <v>138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6" t="s">
        <v>8</v>
      </c>
      <c r="BK185" s="156">
        <f>ROUND(I185*H185,0)</f>
        <v>0</v>
      </c>
      <c r="BL185" s="16" t="s">
        <v>145</v>
      </c>
      <c r="BM185" s="155" t="s">
        <v>237</v>
      </c>
    </row>
    <row r="186" spans="1:65" s="13" customFormat="1">
      <c r="B186" s="157"/>
      <c r="D186" s="158" t="s">
        <v>151</v>
      </c>
      <c r="E186" s="159" t="s">
        <v>1</v>
      </c>
      <c r="F186" s="160" t="s">
        <v>238</v>
      </c>
      <c r="H186" s="161">
        <v>2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151</v>
      </c>
      <c r="AU186" s="159" t="s">
        <v>81</v>
      </c>
      <c r="AV186" s="13" t="s">
        <v>81</v>
      </c>
      <c r="AW186" s="13" t="s">
        <v>30</v>
      </c>
      <c r="AX186" s="13" t="s">
        <v>8</v>
      </c>
      <c r="AY186" s="159" t="s">
        <v>138</v>
      </c>
    </row>
    <row r="187" spans="1:65" s="2" customFormat="1" ht="33" customHeight="1">
      <c r="A187" s="31"/>
      <c r="B187" s="143"/>
      <c r="C187" s="144" t="s">
        <v>239</v>
      </c>
      <c r="D187" s="144" t="s">
        <v>140</v>
      </c>
      <c r="E187" s="145" t="s">
        <v>240</v>
      </c>
      <c r="F187" s="146" t="s">
        <v>241</v>
      </c>
      <c r="G187" s="147" t="s">
        <v>167</v>
      </c>
      <c r="H187" s="148">
        <v>4.2</v>
      </c>
      <c r="I187" s="149"/>
      <c r="J187" s="150">
        <f>ROUND(I187*H187,0)</f>
        <v>0</v>
      </c>
      <c r="K187" s="146" t="s">
        <v>144</v>
      </c>
      <c r="L187" s="32"/>
      <c r="M187" s="151" t="s">
        <v>1</v>
      </c>
      <c r="N187" s="152" t="s">
        <v>38</v>
      </c>
      <c r="O187" s="57"/>
      <c r="P187" s="153">
        <f>O187*H187</f>
        <v>0</v>
      </c>
      <c r="Q187" s="153">
        <v>2.5504500000000001</v>
      </c>
      <c r="R187" s="153">
        <f>Q187*H187</f>
        <v>10.71189</v>
      </c>
      <c r="S187" s="153">
        <v>0</v>
      </c>
      <c r="T187" s="15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5" t="s">
        <v>145</v>
      </c>
      <c r="AT187" s="155" t="s">
        <v>140</v>
      </c>
      <c r="AU187" s="155" t="s">
        <v>81</v>
      </c>
      <c r="AY187" s="16" t="s">
        <v>138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6" t="s">
        <v>8</v>
      </c>
      <c r="BK187" s="156">
        <f>ROUND(I187*H187,0)</f>
        <v>0</v>
      </c>
      <c r="BL187" s="16" t="s">
        <v>145</v>
      </c>
      <c r="BM187" s="155" t="s">
        <v>242</v>
      </c>
    </row>
    <row r="188" spans="1:65" s="13" customFormat="1">
      <c r="B188" s="157"/>
      <c r="D188" s="158" t="s">
        <v>151</v>
      </c>
      <c r="E188" s="159" t="s">
        <v>1</v>
      </c>
      <c r="F188" s="160" t="s">
        <v>243</v>
      </c>
      <c r="H188" s="161">
        <v>2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151</v>
      </c>
      <c r="AU188" s="159" t="s">
        <v>81</v>
      </c>
      <c r="AV188" s="13" t="s">
        <v>81</v>
      </c>
      <c r="AW188" s="13" t="s">
        <v>30</v>
      </c>
      <c r="AX188" s="13" t="s">
        <v>73</v>
      </c>
      <c r="AY188" s="159" t="s">
        <v>138</v>
      </c>
    </row>
    <row r="189" spans="1:65" s="13" customFormat="1">
      <c r="B189" s="157"/>
      <c r="D189" s="158" t="s">
        <v>151</v>
      </c>
      <c r="E189" s="159" t="s">
        <v>1</v>
      </c>
      <c r="F189" s="160" t="s">
        <v>244</v>
      </c>
      <c r="H189" s="161">
        <v>2.2000000000000002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151</v>
      </c>
      <c r="AU189" s="159" t="s">
        <v>81</v>
      </c>
      <c r="AV189" s="13" t="s">
        <v>81</v>
      </c>
      <c r="AW189" s="13" t="s">
        <v>30</v>
      </c>
      <c r="AX189" s="13" t="s">
        <v>73</v>
      </c>
      <c r="AY189" s="159" t="s">
        <v>138</v>
      </c>
    </row>
    <row r="190" spans="1:65" s="14" customFormat="1">
      <c r="B190" s="166"/>
      <c r="D190" s="158" t="s">
        <v>151</v>
      </c>
      <c r="E190" s="167" t="s">
        <v>1</v>
      </c>
      <c r="F190" s="168" t="s">
        <v>203</v>
      </c>
      <c r="H190" s="169">
        <v>4.2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151</v>
      </c>
      <c r="AU190" s="167" t="s">
        <v>81</v>
      </c>
      <c r="AV190" s="14" t="s">
        <v>153</v>
      </c>
      <c r="AW190" s="14" t="s">
        <v>30</v>
      </c>
      <c r="AX190" s="14" t="s">
        <v>8</v>
      </c>
      <c r="AY190" s="167" t="s">
        <v>138</v>
      </c>
    </row>
    <row r="191" spans="1:65" s="2" customFormat="1" ht="24.2" customHeight="1">
      <c r="A191" s="31"/>
      <c r="B191" s="143"/>
      <c r="C191" s="144" t="s">
        <v>245</v>
      </c>
      <c r="D191" s="144" t="s">
        <v>140</v>
      </c>
      <c r="E191" s="145" t="s">
        <v>246</v>
      </c>
      <c r="F191" s="146" t="s">
        <v>247</v>
      </c>
      <c r="G191" s="147" t="s">
        <v>167</v>
      </c>
      <c r="H191" s="148">
        <v>4.5149999999999997</v>
      </c>
      <c r="I191" s="149"/>
      <c r="J191" s="150">
        <f>ROUND(I191*H191,0)</f>
        <v>0</v>
      </c>
      <c r="K191" s="146" t="s">
        <v>144</v>
      </c>
      <c r="L191" s="32"/>
      <c r="M191" s="151" t="s">
        <v>1</v>
      </c>
      <c r="N191" s="152" t="s">
        <v>38</v>
      </c>
      <c r="O191" s="57"/>
      <c r="P191" s="153">
        <f>O191*H191</f>
        <v>0</v>
      </c>
      <c r="Q191" s="153">
        <v>2.5018722040000001</v>
      </c>
      <c r="R191" s="153">
        <f>Q191*H191</f>
        <v>11.295953001059999</v>
      </c>
      <c r="S191" s="153">
        <v>0</v>
      </c>
      <c r="T191" s="15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5" t="s">
        <v>145</v>
      </c>
      <c r="AT191" s="155" t="s">
        <v>140</v>
      </c>
      <c r="AU191" s="155" t="s">
        <v>81</v>
      </c>
      <c r="AY191" s="16" t="s">
        <v>138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6" t="s">
        <v>8</v>
      </c>
      <c r="BK191" s="156">
        <f>ROUND(I191*H191,0)</f>
        <v>0</v>
      </c>
      <c r="BL191" s="16" t="s">
        <v>145</v>
      </c>
      <c r="BM191" s="155" t="s">
        <v>248</v>
      </c>
    </row>
    <row r="192" spans="1:65" s="13" customFormat="1">
      <c r="B192" s="157"/>
      <c r="D192" s="158" t="s">
        <v>151</v>
      </c>
      <c r="E192" s="159" t="s">
        <v>1</v>
      </c>
      <c r="F192" s="160" t="s">
        <v>249</v>
      </c>
      <c r="H192" s="161">
        <v>0.5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151</v>
      </c>
      <c r="AU192" s="159" t="s">
        <v>81</v>
      </c>
      <c r="AV192" s="13" t="s">
        <v>81</v>
      </c>
      <c r="AW192" s="13" t="s">
        <v>30</v>
      </c>
      <c r="AX192" s="13" t="s">
        <v>73</v>
      </c>
      <c r="AY192" s="159" t="s">
        <v>138</v>
      </c>
    </row>
    <row r="193" spans="1:65" s="13" customFormat="1">
      <c r="B193" s="157"/>
      <c r="D193" s="158" t="s">
        <v>151</v>
      </c>
      <c r="E193" s="159" t="s">
        <v>1</v>
      </c>
      <c r="F193" s="160" t="s">
        <v>250</v>
      </c>
      <c r="H193" s="161">
        <v>1.65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151</v>
      </c>
      <c r="AU193" s="159" t="s">
        <v>81</v>
      </c>
      <c r="AV193" s="13" t="s">
        <v>81</v>
      </c>
      <c r="AW193" s="13" t="s">
        <v>30</v>
      </c>
      <c r="AX193" s="13" t="s">
        <v>73</v>
      </c>
      <c r="AY193" s="159" t="s">
        <v>138</v>
      </c>
    </row>
    <row r="194" spans="1:65" s="13" customFormat="1">
      <c r="B194" s="157"/>
      <c r="D194" s="158" t="s">
        <v>151</v>
      </c>
      <c r="E194" s="159" t="s">
        <v>1</v>
      </c>
      <c r="F194" s="160" t="s">
        <v>251</v>
      </c>
      <c r="H194" s="161">
        <v>0.55000000000000004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151</v>
      </c>
      <c r="AU194" s="159" t="s">
        <v>81</v>
      </c>
      <c r="AV194" s="13" t="s">
        <v>81</v>
      </c>
      <c r="AW194" s="13" t="s">
        <v>30</v>
      </c>
      <c r="AX194" s="13" t="s">
        <v>73</v>
      </c>
      <c r="AY194" s="159" t="s">
        <v>138</v>
      </c>
    </row>
    <row r="195" spans="1:65" s="13" customFormat="1">
      <c r="B195" s="157"/>
      <c r="D195" s="158" t="s">
        <v>151</v>
      </c>
      <c r="E195" s="159" t="s">
        <v>1</v>
      </c>
      <c r="F195" s="160" t="s">
        <v>252</v>
      </c>
      <c r="H195" s="161">
        <v>1.8149999999999999</v>
      </c>
      <c r="I195" s="162"/>
      <c r="L195" s="157"/>
      <c r="M195" s="163"/>
      <c r="N195" s="164"/>
      <c r="O195" s="164"/>
      <c r="P195" s="164"/>
      <c r="Q195" s="164"/>
      <c r="R195" s="164"/>
      <c r="S195" s="164"/>
      <c r="T195" s="165"/>
      <c r="AT195" s="159" t="s">
        <v>151</v>
      </c>
      <c r="AU195" s="159" t="s">
        <v>81</v>
      </c>
      <c r="AV195" s="13" t="s">
        <v>81</v>
      </c>
      <c r="AW195" s="13" t="s">
        <v>30</v>
      </c>
      <c r="AX195" s="13" t="s">
        <v>73</v>
      </c>
      <c r="AY195" s="159" t="s">
        <v>138</v>
      </c>
    </row>
    <row r="196" spans="1:65" s="14" customFormat="1">
      <c r="B196" s="166"/>
      <c r="D196" s="158" t="s">
        <v>151</v>
      </c>
      <c r="E196" s="167" t="s">
        <v>1</v>
      </c>
      <c r="F196" s="168" t="s">
        <v>203</v>
      </c>
      <c r="H196" s="169">
        <v>4.5149999999999997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151</v>
      </c>
      <c r="AU196" s="167" t="s">
        <v>81</v>
      </c>
      <c r="AV196" s="14" t="s">
        <v>153</v>
      </c>
      <c r="AW196" s="14" t="s">
        <v>30</v>
      </c>
      <c r="AX196" s="14" t="s">
        <v>8</v>
      </c>
      <c r="AY196" s="167" t="s">
        <v>138</v>
      </c>
    </row>
    <row r="197" spans="1:65" s="2" customFormat="1" ht="16.5" customHeight="1">
      <c r="A197" s="31"/>
      <c r="B197" s="143"/>
      <c r="C197" s="144" t="s">
        <v>253</v>
      </c>
      <c r="D197" s="144" t="s">
        <v>140</v>
      </c>
      <c r="E197" s="145" t="s">
        <v>254</v>
      </c>
      <c r="F197" s="146" t="s">
        <v>255</v>
      </c>
      <c r="G197" s="147" t="s">
        <v>256</v>
      </c>
      <c r="H197" s="148">
        <v>27.3</v>
      </c>
      <c r="I197" s="149"/>
      <c r="J197" s="150">
        <f>ROUND(I197*H197,0)</f>
        <v>0</v>
      </c>
      <c r="K197" s="146" t="s">
        <v>144</v>
      </c>
      <c r="L197" s="32"/>
      <c r="M197" s="151" t="s">
        <v>1</v>
      </c>
      <c r="N197" s="152" t="s">
        <v>38</v>
      </c>
      <c r="O197" s="57"/>
      <c r="P197" s="153">
        <f>O197*H197</f>
        <v>0</v>
      </c>
      <c r="Q197" s="153">
        <v>3.4619E-3</v>
      </c>
      <c r="R197" s="153">
        <f>Q197*H197</f>
        <v>9.4509869999999996E-2</v>
      </c>
      <c r="S197" s="153">
        <v>0</v>
      </c>
      <c r="T197" s="15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5" t="s">
        <v>145</v>
      </c>
      <c r="AT197" s="155" t="s">
        <v>140</v>
      </c>
      <c r="AU197" s="155" t="s">
        <v>81</v>
      </c>
      <c r="AY197" s="16" t="s">
        <v>138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6" t="s">
        <v>8</v>
      </c>
      <c r="BK197" s="156">
        <f>ROUND(I197*H197,0)</f>
        <v>0</v>
      </c>
      <c r="BL197" s="16" t="s">
        <v>145</v>
      </c>
      <c r="BM197" s="155" t="s">
        <v>257</v>
      </c>
    </row>
    <row r="198" spans="1:65" s="13" customFormat="1">
      <c r="B198" s="157"/>
      <c r="D198" s="158" t="s">
        <v>151</v>
      </c>
      <c r="E198" s="159" t="s">
        <v>1</v>
      </c>
      <c r="F198" s="160" t="s">
        <v>258</v>
      </c>
      <c r="H198" s="161">
        <v>5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151</v>
      </c>
      <c r="AU198" s="159" t="s">
        <v>81</v>
      </c>
      <c r="AV198" s="13" t="s">
        <v>81</v>
      </c>
      <c r="AW198" s="13" t="s">
        <v>30</v>
      </c>
      <c r="AX198" s="13" t="s">
        <v>73</v>
      </c>
      <c r="AY198" s="159" t="s">
        <v>138</v>
      </c>
    </row>
    <row r="199" spans="1:65" s="13" customFormat="1">
      <c r="B199" s="157"/>
      <c r="D199" s="158" t="s">
        <v>151</v>
      </c>
      <c r="E199" s="159" t="s">
        <v>1</v>
      </c>
      <c r="F199" s="160" t="s">
        <v>259</v>
      </c>
      <c r="H199" s="161">
        <v>8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151</v>
      </c>
      <c r="AU199" s="159" t="s">
        <v>81</v>
      </c>
      <c r="AV199" s="13" t="s">
        <v>81</v>
      </c>
      <c r="AW199" s="13" t="s">
        <v>30</v>
      </c>
      <c r="AX199" s="13" t="s">
        <v>73</v>
      </c>
      <c r="AY199" s="159" t="s">
        <v>138</v>
      </c>
    </row>
    <row r="200" spans="1:65" s="13" customFormat="1">
      <c r="B200" s="157"/>
      <c r="D200" s="158" t="s">
        <v>151</v>
      </c>
      <c r="E200" s="159" t="s">
        <v>1</v>
      </c>
      <c r="F200" s="160" t="s">
        <v>260</v>
      </c>
      <c r="H200" s="161">
        <v>5.5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151</v>
      </c>
      <c r="AU200" s="159" t="s">
        <v>81</v>
      </c>
      <c r="AV200" s="13" t="s">
        <v>81</v>
      </c>
      <c r="AW200" s="13" t="s">
        <v>30</v>
      </c>
      <c r="AX200" s="13" t="s">
        <v>73</v>
      </c>
      <c r="AY200" s="159" t="s">
        <v>138</v>
      </c>
    </row>
    <row r="201" spans="1:65" s="13" customFormat="1">
      <c r="B201" s="157"/>
      <c r="D201" s="158" t="s">
        <v>151</v>
      </c>
      <c r="E201" s="159" t="s">
        <v>1</v>
      </c>
      <c r="F201" s="160" t="s">
        <v>261</v>
      </c>
      <c r="H201" s="161">
        <v>8.8000000000000007</v>
      </c>
      <c r="I201" s="162"/>
      <c r="L201" s="157"/>
      <c r="M201" s="163"/>
      <c r="N201" s="164"/>
      <c r="O201" s="164"/>
      <c r="P201" s="164"/>
      <c r="Q201" s="164"/>
      <c r="R201" s="164"/>
      <c r="S201" s="164"/>
      <c r="T201" s="165"/>
      <c r="AT201" s="159" t="s">
        <v>151</v>
      </c>
      <c r="AU201" s="159" t="s">
        <v>81</v>
      </c>
      <c r="AV201" s="13" t="s">
        <v>81</v>
      </c>
      <c r="AW201" s="13" t="s">
        <v>30</v>
      </c>
      <c r="AX201" s="13" t="s">
        <v>73</v>
      </c>
      <c r="AY201" s="159" t="s">
        <v>138</v>
      </c>
    </row>
    <row r="202" spans="1:65" s="14" customFormat="1">
      <c r="B202" s="166"/>
      <c r="D202" s="158" t="s">
        <v>151</v>
      </c>
      <c r="E202" s="167" t="s">
        <v>1</v>
      </c>
      <c r="F202" s="168" t="s">
        <v>203</v>
      </c>
      <c r="H202" s="169">
        <v>27.3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151</v>
      </c>
      <c r="AU202" s="167" t="s">
        <v>81</v>
      </c>
      <c r="AV202" s="14" t="s">
        <v>153</v>
      </c>
      <c r="AW202" s="14" t="s">
        <v>30</v>
      </c>
      <c r="AX202" s="14" t="s">
        <v>8</v>
      </c>
      <c r="AY202" s="167" t="s">
        <v>138</v>
      </c>
    </row>
    <row r="203" spans="1:65" s="2" customFormat="1" ht="21.75" customHeight="1">
      <c r="A203" s="31"/>
      <c r="B203" s="143"/>
      <c r="C203" s="144" t="s">
        <v>7</v>
      </c>
      <c r="D203" s="144" t="s">
        <v>140</v>
      </c>
      <c r="E203" s="145" t="s">
        <v>262</v>
      </c>
      <c r="F203" s="146" t="s">
        <v>263</v>
      </c>
      <c r="G203" s="147" t="s">
        <v>256</v>
      </c>
      <c r="H203" s="148">
        <v>27.3</v>
      </c>
      <c r="I203" s="149"/>
      <c r="J203" s="150">
        <f>ROUND(I203*H203,0)</f>
        <v>0</v>
      </c>
      <c r="K203" s="146" t="s">
        <v>144</v>
      </c>
      <c r="L203" s="32"/>
      <c r="M203" s="151" t="s">
        <v>1</v>
      </c>
      <c r="N203" s="152" t="s">
        <v>38</v>
      </c>
      <c r="O203" s="57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5" t="s">
        <v>145</v>
      </c>
      <c r="AT203" s="155" t="s">
        <v>140</v>
      </c>
      <c r="AU203" s="155" t="s">
        <v>81</v>
      </c>
      <c r="AY203" s="16" t="s">
        <v>138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6" t="s">
        <v>8</v>
      </c>
      <c r="BK203" s="156">
        <f>ROUND(I203*H203,0)</f>
        <v>0</v>
      </c>
      <c r="BL203" s="16" t="s">
        <v>145</v>
      </c>
      <c r="BM203" s="155" t="s">
        <v>264</v>
      </c>
    </row>
    <row r="204" spans="1:65" s="2" customFormat="1" ht="24.2" customHeight="1">
      <c r="A204" s="31"/>
      <c r="B204" s="143"/>
      <c r="C204" s="144" t="s">
        <v>265</v>
      </c>
      <c r="D204" s="144" t="s">
        <v>140</v>
      </c>
      <c r="E204" s="145" t="s">
        <v>266</v>
      </c>
      <c r="F204" s="146" t="s">
        <v>267</v>
      </c>
      <c r="G204" s="147" t="s">
        <v>210</v>
      </c>
      <c r="H204" s="148">
        <v>0.224</v>
      </c>
      <c r="I204" s="149"/>
      <c r="J204" s="150">
        <f>ROUND(I204*H204,0)</f>
        <v>0</v>
      </c>
      <c r="K204" s="146" t="s">
        <v>144</v>
      </c>
      <c r="L204" s="32"/>
      <c r="M204" s="151" t="s">
        <v>1</v>
      </c>
      <c r="N204" s="152" t="s">
        <v>38</v>
      </c>
      <c r="O204" s="57"/>
      <c r="P204" s="153">
        <f>O204*H204</f>
        <v>0</v>
      </c>
      <c r="Q204" s="153">
        <v>1.05940312</v>
      </c>
      <c r="R204" s="153">
        <f>Q204*H204</f>
        <v>0.23730629888000002</v>
      </c>
      <c r="S204" s="153">
        <v>0</v>
      </c>
      <c r="T204" s="15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5" t="s">
        <v>145</v>
      </c>
      <c r="AT204" s="155" t="s">
        <v>140</v>
      </c>
      <c r="AU204" s="155" t="s">
        <v>81</v>
      </c>
      <c r="AY204" s="16" t="s">
        <v>138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6" t="s">
        <v>8</v>
      </c>
      <c r="BK204" s="156">
        <f>ROUND(I204*H204,0)</f>
        <v>0</v>
      </c>
      <c r="BL204" s="16" t="s">
        <v>145</v>
      </c>
      <c r="BM204" s="155" t="s">
        <v>268</v>
      </c>
    </row>
    <row r="205" spans="1:65" s="13" customFormat="1">
      <c r="B205" s="157"/>
      <c r="D205" s="158" t="s">
        <v>151</v>
      </c>
      <c r="E205" s="159" t="s">
        <v>1</v>
      </c>
      <c r="F205" s="160" t="s">
        <v>269</v>
      </c>
      <c r="H205" s="161">
        <v>0.224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151</v>
      </c>
      <c r="AU205" s="159" t="s">
        <v>81</v>
      </c>
      <c r="AV205" s="13" t="s">
        <v>81</v>
      </c>
      <c r="AW205" s="13" t="s">
        <v>30</v>
      </c>
      <c r="AX205" s="13" t="s">
        <v>8</v>
      </c>
      <c r="AY205" s="159" t="s">
        <v>138</v>
      </c>
    </row>
    <row r="206" spans="1:65" s="2" customFormat="1" ht="21.75" customHeight="1">
      <c r="A206" s="31"/>
      <c r="B206" s="143"/>
      <c r="C206" s="144" t="s">
        <v>270</v>
      </c>
      <c r="D206" s="144" t="s">
        <v>140</v>
      </c>
      <c r="E206" s="145" t="s">
        <v>271</v>
      </c>
      <c r="F206" s="146" t="s">
        <v>272</v>
      </c>
      <c r="G206" s="147" t="s">
        <v>210</v>
      </c>
      <c r="H206" s="148">
        <v>0.34100000000000003</v>
      </c>
      <c r="I206" s="149"/>
      <c r="J206" s="150">
        <f>ROUND(I206*H206,0)</f>
        <v>0</v>
      </c>
      <c r="K206" s="146" t="s">
        <v>144</v>
      </c>
      <c r="L206" s="32"/>
      <c r="M206" s="151" t="s">
        <v>1</v>
      </c>
      <c r="N206" s="152" t="s">
        <v>38</v>
      </c>
      <c r="O206" s="57"/>
      <c r="P206" s="153">
        <f>O206*H206</f>
        <v>0</v>
      </c>
      <c r="Q206" s="153">
        <v>1.0627727796999999</v>
      </c>
      <c r="R206" s="153">
        <f>Q206*H206</f>
        <v>0.36240551787770003</v>
      </c>
      <c r="S206" s="153">
        <v>0</v>
      </c>
      <c r="T206" s="15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5" t="s">
        <v>145</v>
      </c>
      <c r="AT206" s="155" t="s">
        <v>140</v>
      </c>
      <c r="AU206" s="155" t="s">
        <v>81</v>
      </c>
      <c r="AY206" s="16" t="s">
        <v>138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6" t="s">
        <v>8</v>
      </c>
      <c r="BK206" s="156">
        <f>ROUND(I206*H206,0)</f>
        <v>0</v>
      </c>
      <c r="BL206" s="16" t="s">
        <v>145</v>
      </c>
      <c r="BM206" s="155" t="s">
        <v>273</v>
      </c>
    </row>
    <row r="207" spans="1:65" s="13" customFormat="1" ht="22.5">
      <c r="B207" s="157"/>
      <c r="D207" s="158" t="s">
        <v>151</v>
      </c>
      <c r="E207" s="159" t="s">
        <v>1</v>
      </c>
      <c r="F207" s="160" t="s">
        <v>274</v>
      </c>
      <c r="H207" s="161">
        <v>0.34100000000000003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151</v>
      </c>
      <c r="AU207" s="159" t="s">
        <v>81</v>
      </c>
      <c r="AV207" s="13" t="s">
        <v>81</v>
      </c>
      <c r="AW207" s="13" t="s">
        <v>30</v>
      </c>
      <c r="AX207" s="13" t="s">
        <v>8</v>
      </c>
      <c r="AY207" s="159" t="s">
        <v>138</v>
      </c>
    </row>
    <row r="208" spans="1:65" s="12" customFormat="1" ht="22.9" customHeight="1">
      <c r="B208" s="130"/>
      <c r="D208" s="131" t="s">
        <v>72</v>
      </c>
      <c r="E208" s="141" t="s">
        <v>153</v>
      </c>
      <c r="F208" s="141" t="s">
        <v>275</v>
      </c>
      <c r="I208" s="133"/>
      <c r="J208" s="142">
        <f>BK208</f>
        <v>0</v>
      </c>
      <c r="L208" s="130"/>
      <c r="M208" s="135"/>
      <c r="N208" s="136"/>
      <c r="O208" s="136"/>
      <c r="P208" s="137">
        <f>SUM(P209:P221)</f>
        <v>0</v>
      </c>
      <c r="Q208" s="136"/>
      <c r="R208" s="137">
        <f>SUM(R209:R221)</f>
        <v>7.4789646560000005</v>
      </c>
      <c r="S208" s="136"/>
      <c r="T208" s="138">
        <f>SUM(T209:T221)</f>
        <v>0</v>
      </c>
      <c r="AR208" s="131" t="s">
        <v>8</v>
      </c>
      <c r="AT208" s="139" t="s">
        <v>72</v>
      </c>
      <c r="AU208" s="139" t="s">
        <v>8</v>
      </c>
      <c r="AY208" s="131" t="s">
        <v>138</v>
      </c>
      <c r="BK208" s="140">
        <f>SUM(BK209:BK221)</f>
        <v>0</v>
      </c>
    </row>
    <row r="209" spans="1:65" s="2" customFormat="1" ht="24.2" customHeight="1">
      <c r="A209" s="31"/>
      <c r="B209" s="143"/>
      <c r="C209" s="144" t="s">
        <v>276</v>
      </c>
      <c r="D209" s="144" t="s">
        <v>140</v>
      </c>
      <c r="E209" s="145" t="s">
        <v>277</v>
      </c>
      <c r="F209" s="146" t="s">
        <v>278</v>
      </c>
      <c r="G209" s="147" t="s">
        <v>143</v>
      </c>
      <c r="H209" s="148">
        <v>16</v>
      </c>
      <c r="I209" s="149"/>
      <c r="J209" s="150">
        <f>ROUND(I209*H209,0)</f>
        <v>0</v>
      </c>
      <c r="K209" s="146" t="s">
        <v>144</v>
      </c>
      <c r="L209" s="32"/>
      <c r="M209" s="151" t="s">
        <v>1</v>
      </c>
      <c r="N209" s="152" t="s">
        <v>38</v>
      </c>
      <c r="O209" s="57"/>
      <c r="P209" s="153">
        <f>O209*H209</f>
        <v>0</v>
      </c>
      <c r="Q209" s="153">
        <v>3.2610499999999998E-4</v>
      </c>
      <c r="R209" s="153">
        <f>Q209*H209</f>
        <v>5.2176799999999997E-3</v>
      </c>
      <c r="S209" s="153">
        <v>0</v>
      </c>
      <c r="T209" s="154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5" t="s">
        <v>145</v>
      </c>
      <c r="AT209" s="155" t="s">
        <v>140</v>
      </c>
      <c r="AU209" s="155" t="s">
        <v>81</v>
      </c>
      <c r="AY209" s="16" t="s">
        <v>138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6" t="s">
        <v>8</v>
      </c>
      <c r="BK209" s="156">
        <f>ROUND(I209*H209,0)</f>
        <v>0</v>
      </c>
      <c r="BL209" s="16" t="s">
        <v>145</v>
      </c>
      <c r="BM209" s="155" t="s">
        <v>279</v>
      </c>
    </row>
    <row r="210" spans="1:65" s="13" customFormat="1">
      <c r="B210" s="157"/>
      <c r="D210" s="158" t="s">
        <v>151</v>
      </c>
      <c r="E210" s="159" t="s">
        <v>1</v>
      </c>
      <c r="F210" s="160" t="s">
        <v>280</v>
      </c>
      <c r="H210" s="161">
        <v>16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151</v>
      </c>
      <c r="AU210" s="159" t="s">
        <v>81</v>
      </c>
      <c r="AV210" s="13" t="s">
        <v>81</v>
      </c>
      <c r="AW210" s="13" t="s">
        <v>30</v>
      </c>
      <c r="AX210" s="13" t="s">
        <v>8</v>
      </c>
      <c r="AY210" s="159" t="s">
        <v>138</v>
      </c>
    </row>
    <row r="211" spans="1:65" s="2" customFormat="1" ht="16.5" customHeight="1">
      <c r="A211" s="31"/>
      <c r="B211" s="143"/>
      <c r="C211" s="174" t="s">
        <v>281</v>
      </c>
      <c r="D211" s="174" t="s">
        <v>282</v>
      </c>
      <c r="E211" s="175" t="s">
        <v>283</v>
      </c>
      <c r="F211" s="176" t="s">
        <v>284</v>
      </c>
      <c r="G211" s="177" t="s">
        <v>143</v>
      </c>
      <c r="H211" s="178">
        <v>16</v>
      </c>
      <c r="I211" s="179"/>
      <c r="J211" s="180">
        <f>ROUND(I211*H211,0)</f>
        <v>0</v>
      </c>
      <c r="K211" s="176" t="s">
        <v>144</v>
      </c>
      <c r="L211" s="181"/>
      <c r="M211" s="182" t="s">
        <v>1</v>
      </c>
      <c r="N211" s="183" t="s">
        <v>38</v>
      </c>
      <c r="O211" s="57"/>
      <c r="P211" s="153">
        <f>O211*H211</f>
        <v>0</v>
      </c>
      <c r="Q211" s="153">
        <v>1.5E-3</v>
      </c>
      <c r="R211" s="153">
        <f>Q211*H211</f>
        <v>2.4E-2</v>
      </c>
      <c r="S211" s="153">
        <v>0</v>
      </c>
      <c r="T211" s="15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5" t="s">
        <v>186</v>
      </c>
      <c r="AT211" s="155" t="s">
        <v>282</v>
      </c>
      <c r="AU211" s="155" t="s">
        <v>81</v>
      </c>
      <c r="AY211" s="16" t="s">
        <v>138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6" t="s">
        <v>8</v>
      </c>
      <c r="BK211" s="156">
        <f>ROUND(I211*H211,0)</f>
        <v>0</v>
      </c>
      <c r="BL211" s="16" t="s">
        <v>145</v>
      </c>
      <c r="BM211" s="155" t="s">
        <v>285</v>
      </c>
    </row>
    <row r="212" spans="1:65" s="2" customFormat="1" ht="16.5" customHeight="1">
      <c r="A212" s="31"/>
      <c r="B212" s="143"/>
      <c r="C212" s="144" t="s">
        <v>286</v>
      </c>
      <c r="D212" s="144" t="s">
        <v>140</v>
      </c>
      <c r="E212" s="145" t="s">
        <v>287</v>
      </c>
      <c r="F212" s="146" t="s">
        <v>288</v>
      </c>
      <c r="G212" s="147" t="s">
        <v>167</v>
      </c>
      <c r="H212" s="148">
        <v>2.5590000000000002</v>
      </c>
      <c r="I212" s="149"/>
      <c r="J212" s="150">
        <f>ROUND(I212*H212,0)</f>
        <v>0</v>
      </c>
      <c r="K212" s="146" t="s">
        <v>144</v>
      </c>
      <c r="L212" s="32"/>
      <c r="M212" s="151" t="s">
        <v>1</v>
      </c>
      <c r="N212" s="152" t="s">
        <v>38</v>
      </c>
      <c r="O212" s="57"/>
      <c r="P212" s="153">
        <f>O212*H212</f>
        <v>0</v>
      </c>
      <c r="Q212" s="153">
        <v>2.5021499999999999</v>
      </c>
      <c r="R212" s="153">
        <f>Q212*H212</f>
        <v>6.4030018499999999</v>
      </c>
      <c r="S212" s="153">
        <v>0</v>
      </c>
      <c r="T212" s="15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5" t="s">
        <v>145</v>
      </c>
      <c r="AT212" s="155" t="s">
        <v>140</v>
      </c>
      <c r="AU212" s="155" t="s">
        <v>81</v>
      </c>
      <c r="AY212" s="16" t="s">
        <v>138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6" t="s">
        <v>8</v>
      </c>
      <c r="BK212" s="156">
        <f>ROUND(I212*H212,0)</f>
        <v>0</v>
      </c>
      <c r="BL212" s="16" t="s">
        <v>145</v>
      </c>
      <c r="BM212" s="155" t="s">
        <v>289</v>
      </c>
    </row>
    <row r="213" spans="1:65" s="13" customFormat="1">
      <c r="B213" s="157"/>
      <c r="D213" s="158" t="s">
        <v>151</v>
      </c>
      <c r="E213" s="159" t="s">
        <v>1</v>
      </c>
      <c r="F213" s="160" t="s">
        <v>290</v>
      </c>
      <c r="H213" s="161">
        <v>2.5590000000000002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151</v>
      </c>
      <c r="AU213" s="159" t="s">
        <v>81</v>
      </c>
      <c r="AV213" s="13" t="s">
        <v>81</v>
      </c>
      <c r="AW213" s="13" t="s">
        <v>30</v>
      </c>
      <c r="AX213" s="13" t="s">
        <v>8</v>
      </c>
      <c r="AY213" s="159" t="s">
        <v>138</v>
      </c>
    </row>
    <row r="214" spans="1:65" s="2" customFormat="1" ht="24.2" customHeight="1">
      <c r="A214" s="31"/>
      <c r="B214" s="143"/>
      <c r="C214" s="144" t="s">
        <v>291</v>
      </c>
      <c r="D214" s="144" t="s">
        <v>140</v>
      </c>
      <c r="E214" s="145" t="s">
        <v>292</v>
      </c>
      <c r="F214" s="146" t="s">
        <v>293</v>
      </c>
      <c r="G214" s="147" t="s">
        <v>167</v>
      </c>
      <c r="H214" s="148">
        <v>2.5590000000000002</v>
      </c>
      <c r="I214" s="149"/>
      <c r="J214" s="150">
        <f>ROUND(I214*H214,0)</f>
        <v>0</v>
      </c>
      <c r="K214" s="146" t="s">
        <v>144</v>
      </c>
      <c r="L214" s="32"/>
      <c r="M214" s="151" t="s">
        <v>1</v>
      </c>
      <c r="N214" s="152" t="s">
        <v>38</v>
      </c>
      <c r="O214" s="57"/>
      <c r="P214" s="153">
        <f>O214*H214</f>
        <v>0</v>
      </c>
      <c r="Q214" s="153">
        <v>4.8579999999999998E-2</v>
      </c>
      <c r="R214" s="153">
        <f>Q214*H214</f>
        <v>0.12431622000000001</v>
      </c>
      <c r="S214" s="153">
        <v>0</v>
      </c>
      <c r="T214" s="154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5" t="s">
        <v>145</v>
      </c>
      <c r="AT214" s="155" t="s">
        <v>140</v>
      </c>
      <c r="AU214" s="155" t="s">
        <v>81</v>
      </c>
      <c r="AY214" s="16" t="s">
        <v>138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6" t="s">
        <v>8</v>
      </c>
      <c r="BK214" s="156">
        <f>ROUND(I214*H214,0)</f>
        <v>0</v>
      </c>
      <c r="BL214" s="16" t="s">
        <v>145</v>
      </c>
      <c r="BM214" s="155" t="s">
        <v>294</v>
      </c>
    </row>
    <row r="215" spans="1:65" s="2" customFormat="1" ht="16.5" customHeight="1">
      <c r="A215" s="31"/>
      <c r="B215" s="143"/>
      <c r="C215" s="144" t="s">
        <v>295</v>
      </c>
      <c r="D215" s="144" t="s">
        <v>140</v>
      </c>
      <c r="E215" s="145" t="s">
        <v>296</v>
      </c>
      <c r="F215" s="146" t="s">
        <v>297</v>
      </c>
      <c r="G215" s="147" t="s">
        <v>256</v>
      </c>
      <c r="H215" s="148">
        <v>14.744999999999999</v>
      </c>
      <c r="I215" s="149"/>
      <c r="J215" s="150">
        <f>ROUND(I215*H215,0)</f>
        <v>0</v>
      </c>
      <c r="K215" s="146" t="s">
        <v>144</v>
      </c>
      <c r="L215" s="32"/>
      <c r="M215" s="151" t="s">
        <v>1</v>
      </c>
      <c r="N215" s="152" t="s">
        <v>38</v>
      </c>
      <c r="O215" s="57"/>
      <c r="P215" s="153">
        <f>O215*H215</f>
        <v>0</v>
      </c>
      <c r="Q215" s="153">
        <v>4.1258200000000002E-2</v>
      </c>
      <c r="R215" s="153">
        <f>Q215*H215</f>
        <v>0.60835215899999995</v>
      </c>
      <c r="S215" s="153">
        <v>0</v>
      </c>
      <c r="T215" s="154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5" t="s">
        <v>145</v>
      </c>
      <c r="AT215" s="155" t="s">
        <v>140</v>
      </c>
      <c r="AU215" s="155" t="s">
        <v>81</v>
      </c>
      <c r="AY215" s="16" t="s">
        <v>138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6" t="s">
        <v>8</v>
      </c>
      <c r="BK215" s="156">
        <f>ROUND(I215*H215,0)</f>
        <v>0</v>
      </c>
      <c r="BL215" s="16" t="s">
        <v>145</v>
      </c>
      <c r="BM215" s="155" t="s">
        <v>298</v>
      </c>
    </row>
    <row r="216" spans="1:65" s="13" customFormat="1">
      <c r="B216" s="157"/>
      <c r="D216" s="158" t="s">
        <v>151</v>
      </c>
      <c r="E216" s="159" t="s">
        <v>1</v>
      </c>
      <c r="F216" s="160" t="s">
        <v>299</v>
      </c>
      <c r="H216" s="161">
        <v>14.744999999999999</v>
      </c>
      <c r="I216" s="162"/>
      <c r="L216" s="157"/>
      <c r="M216" s="163"/>
      <c r="N216" s="164"/>
      <c r="O216" s="164"/>
      <c r="P216" s="164"/>
      <c r="Q216" s="164"/>
      <c r="R216" s="164"/>
      <c r="S216" s="164"/>
      <c r="T216" s="165"/>
      <c r="AT216" s="159" t="s">
        <v>151</v>
      </c>
      <c r="AU216" s="159" t="s">
        <v>81</v>
      </c>
      <c r="AV216" s="13" t="s">
        <v>81</v>
      </c>
      <c r="AW216" s="13" t="s">
        <v>30</v>
      </c>
      <c r="AX216" s="13" t="s">
        <v>8</v>
      </c>
      <c r="AY216" s="159" t="s">
        <v>138</v>
      </c>
    </row>
    <row r="217" spans="1:65" s="2" customFormat="1" ht="16.5" customHeight="1">
      <c r="A217" s="31"/>
      <c r="B217" s="143"/>
      <c r="C217" s="144" t="s">
        <v>300</v>
      </c>
      <c r="D217" s="144" t="s">
        <v>140</v>
      </c>
      <c r="E217" s="145" t="s">
        <v>301</v>
      </c>
      <c r="F217" s="146" t="s">
        <v>302</v>
      </c>
      <c r="G217" s="147" t="s">
        <v>256</v>
      </c>
      <c r="H217" s="148">
        <v>14.744999999999999</v>
      </c>
      <c r="I217" s="149"/>
      <c r="J217" s="150">
        <f>ROUND(I217*H217,0)</f>
        <v>0</v>
      </c>
      <c r="K217" s="146" t="s">
        <v>144</v>
      </c>
      <c r="L217" s="32"/>
      <c r="M217" s="151" t="s">
        <v>1</v>
      </c>
      <c r="N217" s="152" t="s">
        <v>38</v>
      </c>
      <c r="O217" s="57"/>
      <c r="P217" s="153">
        <f>O217*H217</f>
        <v>0</v>
      </c>
      <c r="Q217" s="153">
        <v>1.5E-5</v>
      </c>
      <c r="R217" s="153">
        <f>Q217*H217</f>
        <v>2.21175E-4</v>
      </c>
      <c r="S217" s="153">
        <v>0</v>
      </c>
      <c r="T217" s="154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5" t="s">
        <v>145</v>
      </c>
      <c r="AT217" s="155" t="s">
        <v>140</v>
      </c>
      <c r="AU217" s="155" t="s">
        <v>81</v>
      </c>
      <c r="AY217" s="16" t="s">
        <v>138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6" t="s">
        <v>8</v>
      </c>
      <c r="BK217" s="156">
        <f>ROUND(I217*H217,0)</f>
        <v>0</v>
      </c>
      <c r="BL217" s="16" t="s">
        <v>145</v>
      </c>
      <c r="BM217" s="155" t="s">
        <v>303</v>
      </c>
    </row>
    <row r="218" spans="1:65" s="2" customFormat="1" ht="16.5" customHeight="1">
      <c r="A218" s="31"/>
      <c r="B218" s="143"/>
      <c r="C218" s="144" t="s">
        <v>304</v>
      </c>
      <c r="D218" s="144" t="s">
        <v>140</v>
      </c>
      <c r="E218" s="145" t="s">
        <v>305</v>
      </c>
      <c r="F218" s="146" t="s">
        <v>306</v>
      </c>
      <c r="G218" s="147" t="s">
        <v>210</v>
      </c>
      <c r="H218" s="148">
        <v>0.28999999999999998</v>
      </c>
      <c r="I218" s="149"/>
      <c r="J218" s="150">
        <f>ROUND(I218*H218,0)</f>
        <v>0</v>
      </c>
      <c r="K218" s="146" t="s">
        <v>144</v>
      </c>
      <c r="L218" s="32"/>
      <c r="M218" s="151" t="s">
        <v>1</v>
      </c>
      <c r="N218" s="152" t="s">
        <v>38</v>
      </c>
      <c r="O218" s="57"/>
      <c r="P218" s="153">
        <f>O218*H218</f>
        <v>0</v>
      </c>
      <c r="Q218" s="153">
        <v>1.0487652000000001</v>
      </c>
      <c r="R218" s="153">
        <f>Q218*H218</f>
        <v>0.30414190800000002</v>
      </c>
      <c r="S218" s="153">
        <v>0</v>
      </c>
      <c r="T218" s="15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5" t="s">
        <v>145</v>
      </c>
      <c r="AT218" s="155" t="s">
        <v>140</v>
      </c>
      <c r="AU218" s="155" t="s">
        <v>81</v>
      </c>
      <c r="AY218" s="16" t="s">
        <v>138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6" t="s">
        <v>8</v>
      </c>
      <c r="BK218" s="156">
        <f>ROUND(I218*H218,0)</f>
        <v>0</v>
      </c>
      <c r="BL218" s="16" t="s">
        <v>145</v>
      </c>
      <c r="BM218" s="155" t="s">
        <v>307</v>
      </c>
    </row>
    <row r="219" spans="1:65" s="13" customFormat="1">
      <c r="B219" s="157"/>
      <c r="D219" s="158" t="s">
        <v>151</v>
      </c>
      <c r="E219" s="159" t="s">
        <v>1</v>
      </c>
      <c r="F219" s="160" t="s">
        <v>308</v>
      </c>
      <c r="H219" s="161">
        <v>0.28999999999999998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151</v>
      </c>
      <c r="AU219" s="159" t="s">
        <v>81</v>
      </c>
      <c r="AV219" s="13" t="s">
        <v>81</v>
      </c>
      <c r="AW219" s="13" t="s">
        <v>30</v>
      </c>
      <c r="AX219" s="13" t="s">
        <v>8</v>
      </c>
      <c r="AY219" s="159" t="s">
        <v>138</v>
      </c>
    </row>
    <row r="220" spans="1:65" s="2" customFormat="1" ht="33" customHeight="1">
      <c r="A220" s="31"/>
      <c r="B220" s="143"/>
      <c r="C220" s="144" t="s">
        <v>309</v>
      </c>
      <c r="D220" s="144" t="s">
        <v>140</v>
      </c>
      <c r="E220" s="145" t="s">
        <v>310</v>
      </c>
      <c r="F220" s="146" t="s">
        <v>311</v>
      </c>
      <c r="G220" s="147" t="s">
        <v>149</v>
      </c>
      <c r="H220" s="148">
        <v>20.399999999999999</v>
      </c>
      <c r="I220" s="149"/>
      <c r="J220" s="150">
        <f>ROUND(I220*H220,0)</f>
        <v>0</v>
      </c>
      <c r="K220" s="146" t="s">
        <v>144</v>
      </c>
      <c r="L220" s="32"/>
      <c r="M220" s="151" t="s">
        <v>1</v>
      </c>
      <c r="N220" s="152" t="s">
        <v>38</v>
      </c>
      <c r="O220" s="57"/>
      <c r="P220" s="153">
        <f>O220*H220</f>
        <v>0</v>
      </c>
      <c r="Q220" s="153">
        <v>4.7615999999999999E-4</v>
      </c>
      <c r="R220" s="153">
        <f>Q220*H220</f>
        <v>9.7136639999999986E-3</v>
      </c>
      <c r="S220" s="153">
        <v>0</v>
      </c>
      <c r="T220" s="15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5" t="s">
        <v>145</v>
      </c>
      <c r="AT220" s="155" t="s">
        <v>140</v>
      </c>
      <c r="AU220" s="155" t="s">
        <v>81</v>
      </c>
      <c r="AY220" s="16" t="s">
        <v>138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6" t="s">
        <v>8</v>
      </c>
      <c r="BK220" s="156">
        <f>ROUND(I220*H220,0)</f>
        <v>0</v>
      </c>
      <c r="BL220" s="16" t="s">
        <v>145</v>
      </c>
      <c r="BM220" s="155" t="s">
        <v>312</v>
      </c>
    </row>
    <row r="221" spans="1:65" s="13" customFormat="1">
      <c r="B221" s="157"/>
      <c r="D221" s="158" t="s">
        <v>151</v>
      </c>
      <c r="E221" s="159" t="s">
        <v>1</v>
      </c>
      <c r="F221" s="160" t="s">
        <v>313</v>
      </c>
      <c r="H221" s="161">
        <v>20.399999999999999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151</v>
      </c>
      <c r="AU221" s="159" t="s">
        <v>81</v>
      </c>
      <c r="AV221" s="13" t="s">
        <v>81</v>
      </c>
      <c r="AW221" s="13" t="s">
        <v>30</v>
      </c>
      <c r="AX221" s="13" t="s">
        <v>8</v>
      </c>
      <c r="AY221" s="159" t="s">
        <v>138</v>
      </c>
    </row>
    <row r="222" spans="1:65" s="12" customFormat="1" ht="22.9" customHeight="1">
      <c r="B222" s="130"/>
      <c r="D222" s="131" t="s">
        <v>72</v>
      </c>
      <c r="E222" s="141" t="s">
        <v>145</v>
      </c>
      <c r="F222" s="141" t="s">
        <v>314</v>
      </c>
      <c r="I222" s="133"/>
      <c r="J222" s="142">
        <f>BK222</f>
        <v>0</v>
      </c>
      <c r="L222" s="130"/>
      <c r="M222" s="135"/>
      <c r="N222" s="136"/>
      <c r="O222" s="136"/>
      <c r="P222" s="137">
        <f>SUM(P223:P250)</f>
        <v>0</v>
      </c>
      <c r="Q222" s="136"/>
      <c r="R222" s="137">
        <f>SUM(R223:R250)</f>
        <v>28.547687929999999</v>
      </c>
      <c r="S222" s="136"/>
      <c r="T222" s="138">
        <f>SUM(T223:T250)</f>
        <v>0</v>
      </c>
      <c r="AR222" s="131" t="s">
        <v>8</v>
      </c>
      <c r="AT222" s="139" t="s">
        <v>72</v>
      </c>
      <c r="AU222" s="139" t="s">
        <v>8</v>
      </c>
      <c r="AY222" s="131" t="s">
        <v>138</v>
      </c>
      <c r="BK222" s="140">
        <f>SUM(BK223:BK250)</f>
        <v>0</v>
      </c>
    </row>
    <row r="223" spans="1:65" s="2" customFormat="1" ht="21.75" customHeight="1">
      <c r="A223" s="31"/>
      <c r="B223" s="143"/>
      <c r="C223" s="144" t="s">
        <v>315</v>
      </c>
      <c r="D223" s="144" t="s">
        <v>140</v>
      </c>
      <c r="E223" s="145" t="s">
        <v>316</v>
      </c>
      <c r="F223" s="146" t="s">
        <v>317</v>
      </c>
      <c r="G223" s="147" t="s">
        <v>143</v>
      </c>
      <c r="H223" s="148">
        <v>12</v>
      </c>
      <c r="I223" s="149"/>
      <c r="J223" s="150">
        <f>ROUND(I223*H223,0)</f>
        <v>0</v>
      </c>
      <c r="K223" s="146" t="s">
        <v>144</v>
      </c>
      <c r="L223" s="32"/>
      <c r="M223" s="151" t="s">
        <v>1</v>
      </c>
      <c r="N223" s="152" t="s">
        <v>38</v>
      </c>
      <c r="O223" s="57"/>
      <c r="P223" s="153">
        <f>O223*H223</f>
        <v>0</v>
      </c>
      <c r="Q223" s="153">
        <v>2.9928799999999998E-2</v>
      </c>
      <c r="R223" s="153">
        <f>Q223*H223</f>
        <v>0.35914559999999995</v>
      </c>
      <c r="S223" s="153">
        <v>0</v>
      </c>
      <c r="T223" s="154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5" t="s">
        <v>145</v>
      </c>
      <c r="AT223" s="155" t="s">
        <v>140</v>
      </c>
      <c r="AU223" s="155" t="s">
        <v>81</v>
      </c>
      <c r="AY223" s="16" t="s">
        <v>138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6" t="s">
        <v>8</v>
      </c>
      <c r="BK223" s="156">
        <f>ROUND(I223*H223,0)</f>
        <v>0</v>
      </c>
      <c r="BL223" s="16" t="s">
        <v>145</v>
      </c>
      <c r="BM223" s="155" t="s">
        <v>318</v>
      </c>
    </row>
    <row r="224" spans="1:65" s="13" customFormat="1" ht="22.5">
      <c r="B224" s="157"/>
      <c r="D224" s="158" t="s">
        <v>151</v>
      </c>
      <c r="E224" s="159" t="s">
        <v>1</v>
      </c>
      <c r="F224" s="160" t="s">
        <v>319</v>
      </c>
      <c r="H224" s="161">
        <v>12</v>
      </c>
      <c r="I224" s="162"/>
      <c r="L224" s="157"/>
      <c r="M224" s="163"/>
      <c r="N224" s="164"/>
      <c r="O224" s="164"/>
      <c r="P224" s="164"/>
      <c r="Q224" s="164"/>
      <c r="R224" s="164"/>
      <c r="S224" s="164"/>
      <c r="T224" s="165"/>
      <c r="AT224" s="159" t="s">
        <v>151</v>
      </c>
      <c r="AU224" s="159" t="s">
        <v>81</v>
      </c>
      <c r="AV224" s="13" t="s">
        <v>81</v>
      </c>
      <c r="AW224" s="13" t="s">
        <v>30</v>
      </c>
      <c r="AX224" s="13" t="s">
        <v>8</v>
      </c>
      <c r="AY224" s="159" t="s">
        <v>138</v>
      </c>
    </row>
    <row r="225" spans="1:65" s="2" customFormat="1" ht="24.2" customHeight="1">
      <c r="A225" s="31"/>
      <c r="B225" s="143"/>
      <c r="C225" s="144" t="s">
        <v>320</v>
      </c>
      <c r="D225" s="144" t="s">
        <v>140</v>
      </c>
      <c r="E225" s="145" t="s">
        <v>321</v>
      </c>
      <c r="F225" s="146" t="s">
        <v>322</v>
      </c>
      <c r="G225" s="147" t="s">
        <v>210</v>
      </c>
      <c r="H225" s="148">
        <v>0.68700000000000006</v>
      </c>
      <c r="I225" s="149"/>
      <c r="J225" s="150">
        <f>ROUND(I225*H225,0)</f>
        <v>0</v>
      </c>
      <c r="K225" s="146" t="s">
        <v>144</v>
      </c>
      <c r="L225" s="32"/>
      <c r="M225" s="151" t="s">
        <v>1</v>
      </c>
      <c r="N225" s="152" t="s">
        <v>38</v>
      </c>
      <c r="O225" s="57"/>
      <c r="P225" s="153">
        <f>O225*H225</f>
        <v>0</v>
      </c>
      <c r="Q225" s="153">
        <v>1.107094</v>
      </c>
      <c r="R225" s="153">
        <f>Q225*H225</f>
        <v>0.76057357800000003</v>
      </c>
      <c r="S225" s="153">
        <v>0</v>
      </c>
      <c r="T225" s="15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5" t="s">
        <v>145</v>
      </c>
      <c r="AT225" s="155" t="s">
        <v>140</v>
      </c>
      <c r="AU225" s="155" t="s">
        <v>81</v>
      </c>
      <c r="AY225" s="16" t="s">
        <v>138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6" t="s">
        <v>8</v>
      </c>
      <c r="BK225" s="156">
        <f>ROUND(I225*H225,0)</f>
        <v>0</v>
      </c>
      <c r="BL225" s="16" t="s">
        <v>145</v>
      </c>
      <c r="BM225" s="155" t="s">
        <v>323</v>
      </c>
    </row>
    <row r="226" spans="1:65" s="13" customFormat="1">
      <c r="B226" s="157"/>
      <c r="D226" s="158" t="s">
        <v>151</v>
      </c>
      <c r="E226" s="159" t="s">
        <v>1</v>
      </c>
      <c r="F226" s="160" t="s">
        <v>324</v>
      </c>
      <c r="H226" s="161">
        <v>0.68700000000000006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151</v>
      </c>
      <c r="AU226" s="159" t="s">
        <v>81</v>
      </c>
      <c r="AV226" s="13" t="s">
        <v>81</v>
      </c>
      <c r="AW226" s="13" t="s">
        <v>30</v>
      </c>
      <c r="AX226" s="13" t="s">
        <v>8</v>
      </c>
      <c r="AY226" s="159" t="s">
        <v>138</v>
      </c>
    </row>
    <row r="227" spans="1:65" s="2" customFormat="1" ht="33" customHeight="1">
      <c r="A227" s="31"/>
      <c r="B227" s="143"/>
      <c r="C227" s="144" t="s">
        <v>325</v>
      </c>
      <c r="D227" s="144" t="s">
        <v>140</v>
      </c>
      <c r="E227" s="145" t="s">
        <v>326</v>
      </c>
      <c r="F227" s="146" t="s">
        <v>327</v>
      </c>
      <c r="G227" s="147" t="s">
        <v>256</v>
      </c>
      <c r="H227" s="148">
        <v>13.8</v>
      </c>
      <c r="I227" s="149"/>
      <c r="J227" s="150">
        <f>ROUND(I227*H227,0)</f>
        <v>0</v>
      </c>
      <c r="K227" s="146" t="s">
        <v>144</v>
      </c>
      <c r="L227" s="32"/>
      <c r="M227" s="151" t="s">
        <v>1</v>
      </c>
      <c r="N227" s="152" t="s">
        <v>38</v>
      </c>
      <c r="O227" s="57"/>
      <c r="P227" s="153">
        <f>O227*H227</f>
        <v>0</v>
      </c>
      <c r="Q227" s="153">
        <v>0.60724999999999996</v>
      </c>
      <c r="R227" s="153">
        <f>Q227*H227</f>
        <v>8.3800500000000007</v>
      </c>
      <c r="S227" s="153">
        <v>0</v>
      </c>
      <c r="T227" s="15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5" t="s">
        <v>145</v>
      </c>
      <c r="AT227" s="155" t="s">
        <v>140</v>
      </c>
      <c r="AU227" s="155" t="s">
        <v>81</v>
      </c>
      <c r="AY227" s="16" t="s">
        <v>138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6" t="s">
        <v>8</v>
      </c>
      <c r="BK227" s="156">
        <f>ROUND(I227*H227,0)</f>
        <v>0</v>
      </c>
      <c r="BL227" s="16" t="s">
        <v>145</v>
      </c>
      <c r="BM227" s="155" t="s">
        <v>328</v>
      </c>
    </row>
    <row r="228" spans="1:65" s="13" customFormat="1">
      <c r="B228" s="157"/>
      <c r="D228" s="158" t="s">
        <v>151</v>
      </c>
      <c r="E228" s="159" t="s">
        <v>1</v>
      </c>
      <c r="F228" s="160" t="s">
        <v>329</v>
      </c>
      <c r="H228" s="161">
        <v>13.8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151</v>
      </c>
      <c r="AU228" s="159" t="s">
        <v>81</v>
      </c>
      <c r="AV228" s="13" t="s">
        <v>81</v>
      </c>
      <c r="AW228" s="13" t="s">
        <v>30</v>
      </c>
      <c r="AX228" s="13" t="s">
        <v>8</v>
      </c>
      <c r="AY228" s="159" t="s">
        <v>138</v>
      </c>
    </row>
    <row r="229" spans="1:65" s="2" customFormat="1" ht="24.2" customHeight="1">
      <c r="A229" s="31"/>
      <c r="B229" s="143"/>
      <c r="C229" s="144" t="s">
        <v>330</v>
      </c>
      <c r="D229" s="144" t="s">
        <v>140</v>
      </c>
      <c r="E229" s="145" t="s">
        <v>331</v>
      </c>
      <c r="F229" s="146" t="s">
        <v>332</v>
      </c>
      <c r="G229" s="147" t="s">
        <v>256</v>
      </c>
      <c r="H229" s="148">
        <v>0.34599999999999997</v>
      </c>
      <c r="I229" s="149"/>
      <c r="J229" s="150">
        <f>ROUND(I229*H229,0)</f>
        <v>0</v>
      </c>
      <c r="K229" s="146" t="s">
        <v>144</v>
      </c>
      <c r="L229" s="32"/>
      <c r="M229" s="151" t="s">
        <v>1</v>
      </c>
      <c r="N229" s="152" t="s">
        <v>38</v>
      </c>
      <c r="O229" s="57"/>
      <c r="P229" s="153">
        <f>O229*H229</f>
        <v>0</v>
      </c>
      <c r="Q229" s="153">
        <v>2.6450000000000001E-2</v>
      </c>
      <c r="R229" s="153">
        <f>Q229*H229</f>
        <v>9.1517000000000005E-3</v>
      </c>
      <c r="S229" s="153">
        <v>0</v>
      </c>
      <c r="T229" s="154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5" t="s">
        <v>145</v>
      </c>
      <c r="AT229" s="155" t="s">
        <v>140</v>
      </c>
      <c r="AU229" s="155" t="s">
        <v>81</v>
      </c>
      <c r="AY229" s="16" t="s">
        <v>138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6" t="s">
        <v>8</v>
      </c>
      <c r="BK229" s="156">
        <f>ROUND(I229*H229,0)</f>
        <v>0</v>
      </c>
      <c r="BL229" s="16" t="s">
        <v>145</v>
      </c>
      <c r="BM229" s="155" t="s">
        <v>333</v>
      </c>
    </row>
    <row r="230" spans="1:65" s="13" customFormat="1">
      <c r="B230" s="157"/>
      <c r="D230" s="158" t="s">
        <v>151</v>
      </c>
      <c r="E230" s="159" t="s">
        <v>1</v>
      </c>
      <c r="F230" s="160" t="s">
        <v>334</v>
      </c>
      <c r="H230" s="161">
        <v>0.34599999999999997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151</v>
      </c>
      <c r="AU230" s="159" t="s">
        <v>81</v>
      </c>
      <c r="AV230" s="13" t="s">
        <v>81</v>
      </c>
      <c r="AW230" s="13" t="s">
        <v>30</v>
      </c>
      <c r="AX230" s="13" t="s">
        <v>8</v>
      </c>
      <c r="AY230" s="159" t="s">
        <v>138</v>
      </c>
    </row>
    <row r="231" spans="1:65" s="2" customFormat="1" ht="24.2" customHeight="1">
      <c r="A231" s="31"/>
      <c r="B231" s="143"/>
      <c r="C231" s="144" t="s">
        <v>335</v>
      </c>
      <c r="D231" s="144" t="s">
        <v>140</v>
      </c>
      <c r="E231" s="145" t="s">
        <v>336</v>
      </c>
      <c r="F231" s="146" t="s">
        <v>337</v>
      </c>
      <c r="G231" s="147" t="s">
        <v>256</v>
      </c>
      <c r="H231" s="148">
        <v>0.34599999999999997</v>
      </c>
      <c r="I231" s="149"/>
      <c r="J231" s="150">
        <f>ROUND(I231*H231,0)</f>
        <v>0</v>
      </c>
      <c r="K231" s="146" t="s">
        <v>144</v>
      </c>
      <c r="L231" s="32"/>
      <c r="M231" s="151" t="s">
        <v>1</v>
      </c>
      <c r="N231" s="152" t="s">
        <v>38</v>
      </c>
      <c r="O231" s="57"/>
      <c r="P231" s="153">
        <f>O231*H231</f>
        <v>0</v>
      </c>
      <c r="Q231" s="153">
        <v>2.6450000000000001E-2</v>
      </c>
      <c r="R231" s="153">
        <f>Q231*H231</f>
        <v>9.1517000000000005E-3</v>
      </c>
      <c r="S231" s="153">
        <v>0</v>
      </c>
      <c r="T231" s="154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5" t="s">
        <v>145</v>
      </c>
      <c r="AT231" s="155" t="s">
        <v>140</v>
      </c>
      <c r="AU231" s="155" t="s">
        <v>81</v>
      </c>
      <c r="AY231" s="16" t="s">
        <v>138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6" t="s">
        <v>8</v>
      </c>
      <c r="BK231" s="156">
        <f>ROUND(I231*H231,0)</f>
        <v>0</v>
      </c>
      <c r="BL231" s="16" t="s">
        <v>145</v>
      </c>
      <c r="BM231" s="155" t="s">
        <v>338</v>
      </c>
    </row>
    <row r="232" spans="1:65" s="13" customFormat="1">
      <c r="B232" s="157"/>
      <c r="D232" s="158" t="s">
        <v>151</v>
      </c>
      <c r="E232" s="159" t="s">
        <v>1</v>
      </c>
      <c r="F232" s="160" t="s">
        <v>334</v>
      </c>
      <c r="H232" s="161">
        <v>0.34599999999999997</v>
      </c>
      <c r="I232" s="162"/>
      <c r="L232" s="157"/>
      <c r="M232" s="163"/>
      <c r="N232" s="164"/>
      <c r="O232" s="164"/>
      <c r="P232" s="164"/>
      <c r="Q232" s="164"/>
      <c r="R232" s="164"/>
      <c r="S232" s="164"/>
      <c r="T232" s="165"/>
      <c r="AT232" s="159" t="s">
        <v>151</v>
      </c>
      <c r="AU232" s="159" t="s">
        <v>81</v>
      </c>
      <c r="AV232" s="13" t="s">
        <v>81</v>
      </c>
      <c r="AW232" s="13" t="s">
        <v>30</v>
      </c>
      <c r="AX232" s="13" t="s">
        <v>8</v>
      </c>
      <c r="AY232" s="159" t="s">
        <v>138</v>
      </c>
    </row>
    <row r="233" spans="1:65" s="2" customFormat="1" ht="24.2" customHeight="1">
      <c r="A233" s="31"/>
      <c r="B233" s="143"/>
      <c r="C233" s="144" t="s">
        <v>339</v>
      </c>
      <c r="D233" s="144" t="s">
        <v>140</v>
      </c>
      <c r="E233" s="145" t="s">
        <v>340</v>
      </c>
      <c r="F233" s="146" t="s">
        <v>341</v>
      </c>
      <c r="G233" s="147" t="s">
        <v>256</v>
      </c>
      <c r="H233" s="148">
        <v>1.91</v>
      </c>
      <c r="I233" s="149"/>
      <c r="J233" s="150">
        <f>ROUND(I233*H233,0)</f>
        <v>0</v>
      </c>
      <c r="K233" s="146" t="s">
        <v>144</v>
      </c>
      <c r="L233" s="32"/>
      <c r="M233" s="151" t="s">
        <v>1</v>
      </c>
      <c r="N233" s="152" t="s">
        <v>38</v>
      </c>
      <c r="O233" s="57"/>
      <c r="P233" s="153">
        <f>O233*H233</f>
        <v>0</v>
      </c>
      <c r="Q233" s="153">
        <v>5.305E-2</v>
      </c>
      <c r="R233" s="153">
        <f>Q233*H233</f>
        <v>0.1013255</v>
      </c>
      <c r="S233" s="153">
        <v>0</v>
      </c>
      <c r="T233" s="154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5" t="s">
        <v>145</v>
      </c>
      <c r="AT233" s="155" t="s">
        <v>140</v>
      </c>
      <c r="AU233" s="155" t="s">
        <v>81</v>
      </c>
      <c r="AY233" s="16" t="s">
        <v>138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6" t="s">
        <v>8</v>
      </c>
      <c r="BK233" s="156">
        <f>ROUND(I233*H233,0)</f>
        <v>0</v>
      </c>
      <c r="BL233" s="16" t="s">
        <v>145</v>
      </c>
      <c r="BM233" s="155" t="s">
        <v>342</v>
      </c>
    </row>
    <row r="234" spans="1:65" s="13" customFormat="1">
      <c r="B234" s="157"/>
      <c r="D234" s="158" t="s">
        <v>151</v>
      </c>
      <c r="E234" s="159" t="s">
        <v>1</v>
      </c>
      <c r="F234" s="160" t="s">
        <v>343</v>
      </c>
      <c r="H234" s="161">
        <v>1.91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151</v>
      </c>
      <c r="AU234" s="159" t="s">
        <v>81</v>
      </c>
      <c r="AV234" s="13" t="s">
        <v>81</v>
      </c>
      <c r="AW234" s="13" t="s">
        <v>30</v>
      </c>
      <c r="AX234" s="13" t="s">
        <v>8</v>
      </c>
      <c r="AY234" s="159" t="s">
        <v>138</v>
      </c>
    </row>
    <row r="235" spans="1:65" s="2" customFormat="1" ht="24.2" customHeight="1">
      <c r="A235" s="31"/>
      <c r="B235" s="143"/>
      <c r="C235" s="144" t="s">
        <v>344</v>
      </c>
      <c r="D235" s="144" t="s">
        <v>140</v>
      </c>
      <c r="E235" s="145" t="s">
        <v>345</v>
      </c>
      <c r="F235" s="146" t="s">
        <v>346</v>
      </c>
      <c r="G235" s="147" t="s">
        <v>256</v>
      </c>
      <c r="H235" s="148">
        <v>1.91</v>
      </c>
      <c r="I235" s="149"/>
      <c r="J235" s="150">
        <f>ROUND(I235*H235,0)</f>
        <v>0</v>
      </c>
      <c r="K235" s="146" t="s">
        <v>144</v>
      </c>
      <c r="L235" s="32"/>
      <c r="M235" s="151" t="s">
        <v>1</v>
      </c>
      <c r="N235" s="152" t="s">
        <v>38</v>
      </c>
      <c r="O235" s="57"/>
      <c r="P235" s="153">
        <f>O235*H235</f>
        <v>0</v>
      </c>
      <c r="Q235" s="153">
        <v>5.305E-2</v>
      </c>
      <c r="R235" s="153">
        <f>Q235*H235</f>
        <v>0.1013255</v>
      </c>
      <c r="S235" s="153">
        <v>0</v>
      </c>
      <c r="T235" s="154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5" t="s">
        <v>145</v>
      </c>
      <c r="AT235" s="155" t="s">
        <v>140</v>
      </c>
      <c r="AU235" s="155" t="s">
        <v>81</v>
      </c>
      <c r="AY235" s="16" t="s">
        <v>138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6" t="s">
        <v>8</v>
      </c>
      <c r="BK235" s="156">
        <f>ROUND(I235*H235,0)</f>
        <v>0</v>
      </c>
      <c r="BL235" s="16" t="s">
        <v>145</v>
      </c>
      <c r="BM235" s="155" t="s">
        <v>347</v>
      </c>
    </row>
    <row r="236" spans="1:65" s="13" customFormat="1">
      <c r="B236" s="157"/>
      <c r="D236" s="158" t="s">
        <v>151</v>
      </c>
      <c r="E236" s="159" t="s">
        <v>1</v>
      </c>
      <c r="F236" s="160" t="s">
        <v>343</v>
      </c>
      <c r="H236" s="161">
        <v>1.91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151</v>
      </c>
      <c r="AU236" s="159" t="s">
        <v>81</v>
      </c>
      <c r="AV236" s="13" t="s">
        <v>81</v>
      </c>
      <c r="AW236" s="13" t="s">
        <v>30</v>
      </c>
      <c r="AX236" s="13" t="s">
        <v>8</v>
      </c>
      <c r="AY236" s="159" t="s">
        <v>138</v>
      </c>
    </row>
    <row r="237" spans="1:65" s="2" customFormat="1" ht="16.5" customHeight="1">
      <c r="A237" s="31"/>
      <c r="B237" s="143"/>
      <c r="C237" s="144" t="s">
        <v>348</v>
      </c>
      <c r="D237" s="144" t="s">
        <v>140</v>
      </c>
      <c r="E237" s="145" t="s">
        <v>349</v>
      </c>
      <c r="F237" s="146" t="s">
        <v>350</v>
      </c>
      <c r="G237" s="147" t="s">
        <v>167</v>
      </c>
      <c r="H237" s="148">
        <v>3.15</v>
      </c>
      <c r="I237" s="149"/>
      <c r="J237" s="150">
        <f>ROUND(I237*H237,0)</f>
        <v>0</v>
      </c>
      <c r="K237" s="146" t="s">
        <v>144</v>
      </c>
      <c r="L237" s="32"/>
      <c r="M237" s="151" t="s">
        <v>1</v>
      </c>
      <c r="N237" s="152" t="s">
        <v>38</v>
      </c>
      <c r="O237" s="57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5" t="s">
        <v>145</v>
      </c>
      <c r="AT237" s="155" t="s">
        <v>140</v>
      </c>
      <c r="AU237" s="155" t="s">
        <v>81</v>
      </c>
      <c r="AY237" s="16" t="s">
        <v>138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6" t="s">
        <v>8</v>
      </c>
      <c r="BK237" s="156">
        <f>ROUND(I237*H237,0)</f>
        <v>0</v>
      </c>
      <c r="BL237" s="16" t="s">
        <v>145</v>
      </c>
      <c r="BM237" s="155" t="s">
        <v>351</v>
      </c>
    </row>
    <row r="238" spans="1:65" s="13" customFormat="1">
      <c r="B238" s="157"/>
      <c r="D238" s="158" t="s">
        <v>151</v>
      </c>
      <c r="E238" s="159" t="s">
        <v>1</v>
      </c>
      <c r="F238" s="160" t="s">
        <v>352</v>
      </c>
      <c r="H238" s="161">
        <v>1.5</v>
      </c>
      <c r="I238" s="162"/>
      <c r="L238" s="157"/>
      <c r="M238" s="163"/>
      <c r="N238" s="164"/>
      <c r="O238" s="164"/>
      <c r="P238" s="164"/>
      <c r="Q238" s="164"/>
      <c r="R238" s="164"/>
      <c r="S238" s="164"/>
      <c r="T238" s="165"/>
      <c r="AT238" s="159" t="s">
        <v>151</v>
      </c>
      <c r="AU238" s="159" t="s">
        <v>81</v>
      </c>
      <c r="AV238" s="13" t="s">
        <v>81</v>
      </c>
      <c r="AW238" s="13" t="s">
        <v>30</v>
      </c>
      <c r="AX238" s="13" t="s">
        <v>73</v>
      </c>
      <c r="AY238" s="159" t="s">
        <v>138</v>
      </c>
    </row>
    <row r="239" spans="1:65" s="13" customFormat="1">
      <c r="B239" s="157"/>
      <c r="D239" s="158" t="s">
        <v>151</v>
      </c>
      <c r="E239" s="159" t="s">
        <v>1</v>
      </c>
      <c r="F239" s="160" t="s">
        <v>353</v>
      </c>
      <c r="H239" s="161">
        <v>1.65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151</v>
      </c>
      <c r="AU239" s="159" t="s">
        <v>81</v>
      </c>
      <c r="AV239" s="13" t="s">
        <v>81</v>
      </c>
      <c r="AW239" s="13" t="s">
        <v>30</v>
      </c>
      <c r="AX239" s="13" t="s">
        <v>73</v>
      </c>
      <c r="AY239" s="159" t="s">
        <v>138</v>
      </c>
    </row>
    <row r="240" spans="1:65" s="14" customFormat="1">
      <c r="B240" s="166"/>
      <c r="D240" s="158" t="s">
        <v>151</v>
      </c>
      <c r="E240" s="167" t="s">
        <v>1</v>
      </c>
      <c r="F240" s="168" t="s">
        <v>203</v>
      </c>
      <c r="H240" s="169">
        <v>3.15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151</v>
      </c>
      <c r="AU240" s="167" t="s">
        <v>81</v>
      </c>
      <c r="AV240" s="14" t="s">
        <v>153</v>
      </c>
      <c r="AW240" s="14" t="s">
        <v>30</v>
      </c>
      <c r="AX240" s="14" t="s">
        <v>8</v>
      </c>
      <c r="AY240" s="167" t="s">
        <v>138</v>
      </c>
    </row>
    <row r="241" spans="1:65" s="2" customFormat="1" ht="16.5" customHeight="1">
      <c r="A241" s="31"/>
      <c r="B241" s="143"/>
      <c r="C241" s="174" t="s">
        <v>354</v>
      </c>
      <c r="D241" s="174" t="s">
        <v>282</v>
      </c>
      <c r="E241" s="175" t="s">
        <v>355</v>
      </c>
      <c r="F241" s="176" t="s">
        <v>356</v>
      </c>
      <c r="G241" s="177" t="s">
        <v>210</v>
      </c>
      <c r="H241" s="178">
        <v>6.6150000000000002</v>
      </c>
      <c r="I241" s="179"/>
      <c r="J241" s="180">
        <f>ROUND(I241*H241,0)</f>
        <v>0</v>
      </c>
      <c r="K241" s="176" t="s">
        <v>144</v>
      </c>
      <c r="L241" s="181"/>
      <c r="M241" s="182" t="s">
        <v>1</v>
      </c>
      <c r="N241" s="183" t="s">
        <v>38</v>
      </c>
      <c r="O241" s="57"/>
      <c r="P241" s="153">
        <f>O241*H241</f>
        <v>0</v>
      </c>
      <c r="Q241" s="153">
        <v>1</v>
      </c>
      <c r="R241" s="153">
        <f>Q241*H241</f>
        <v>6.6150000000000002</v>
      </c>
      <c r="S241" s="153">
        <v>0</v>
      </c>
      <c r="T241" s="154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5" t="s">
        <v>186</v>
      </c>
      <c r="AT241" s="155" t="s">
        <v>282</v>
      </c>
      <c r="AU241" s="155" t="s">
        <v>81</v>
      </c>
      <c r="AY241" s="16" t="s">
        <v>138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6" t="s">
        <v>8</v>
      </c>
      <c r="BK241" s="156">
        <f>ROUND(I241*H241,0)</f>
        <v>0</v>
      </c>
      <c r="BL241" s="16" t="s">
        <v>145</v>
      </c>
      <c r="BM241" s="155" t="s">
        <v>357</v>
      </c>
    </row>
    <row r="242" spans="1:65" s="13" customFormat="1">
      <c r="B242" s="157"/>
      <c r="D242" s="158" t="s">
        <v>151</v>
      </c>
      <c r="E242" s="159" t="s">
        <v>1</v>
      </c>
      <c r="F242" s="160" t="s">
        <v>358</v>
      </c>
      <c r="H242" s="161">
        <v>3.15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151</v>
      </c>
      <c r="AU242" s="159" t="s">
        <v>81</v>
      </c>
      <c r="AV242" s="13" t="s">
        <v>81</v>
      </c>
      <c r="AW242" s="13" t="s">
        <v>30</v>
      </c>
      <c r="AX242" s="13" t="s">
        <v>73</v>
      </c>
      <c r="AY242" s="159" t="s">
        <v>138</v>
      </c>
    </row>
    <row r="243" spans="1:65" s="13" customFormat="1">
      <c r="B243" s="157"/>
      <c r="D243" s="158" t="s">
        <v>151</v>
      </c>
      <c r="E243" s="159" t="s">
        <v>1</v>
      </c>
      <c r="F243" s="160" t="s">
        <v>359</v>
      </c>
      <c r="H243" s="161">
        <v>3.4649999999999999</v>
      </c>
      <c r="I243" s="162"/>
      <c r="L243" s="157"/>
      <c r="M243" s="163"/>
      <c r="N243" s="164"/>
      <c r="O243" s="164"/>
      <c r="P243" s="164"/>
      <c r="Q243" s="164"/>
      <c r="R243" s="164"/>
      <c r="S243" s="164"/>
      <c r="T243" s="165"/>
      <c r="AT243" s="159" t="s">
        <v>151</v>
      </c>
      <c r="AU243" s="159" t="s">
        <v>81</v>
      </c>
      <c r="AV243" s="13" t="s">
        <v>81</v>
      </c>
      <c r="AW243" s="13" t="s">
        <v>30</v>
      </c>
      <c r="AX243" s="13" t="s">
        <v>73</v>
      </c>
      <c r="AY243" s="159" t="s">
        <v>138</v>
      </c>
    </row>
    <row r="244" spans="1:65" s="14" customFormat="1">
      <c r="B244" s="166"/>
      <c r="D244" s="158" t="s">
        <v>151</v>
      </c>
      <c r="E244" s="167" t="s">
        <v>1</v>
      </c>
      <c r="F244" s="168" t="s">
        <v>203</v>
      </c>
      <c r="H244" s="169">
        <v>6.6150000000000002</v>
      </c>
      <c r="I244" s="170"/>
      <c r="L244" s="166"/>
      <c r="M244" s="171"/>
      <c r="N244" s="172"/>
      <c r="O244" s="172"/>
      <c r="P244" s="172"/>
      <c r="Q244" s="172"/>
      <c r="R244" s="172"/>
      <c r="S244" s="172"/>
      <c r="T244" s="173"/>
      <c r="AT244" s="167" t="s">
        <v>151</v>
      </c>
      <c r="AU244" s="167" t="s">
        <v>81</v>
      </c>
      <c r="AV244" s="14" t="s">
        <v>153</v>
      </c>
      <c r="AW244" s="14" t="s">
        <v>30</v>
      </c>
      <c r="AX244" s="14" t="s">
        <v>8</v>
      </c>
      <c r="AY244" s="167" t="s">
        <v>138</v>
      </c>
    </row>
    <row r="245" spans="1:65" s="2" customFormat="1" ht="33" customHeight="1">
      <c r="A245" s="31"/>
      <c r="B245" s="143"/>
      <c r="C245" s="144" t="s">
        <v>360</v>
      </c>
      <c r="D245" s="144" t="s">
        <v>140</v>
      </c>
      <c r="E245" s="145" t="s">
        <v>361</v>
      </c>
      <c r="F245" s="146" t="s">
        <v>362</v>
      </c>
      <c r="G245" s="147" t="s">
        <v>256</v>
      </c>
      <c r="H245" s="148">
        <v>13.8</v>
      </c>
      <c r="I245" s="149"/>
      <c r="J245" s="150">
        <f>ROUND(I245*H245,0)</f>
        <v>0</v>
      </c>
      <c r="K245" s="146" t="s">
        <v>144</v>
      </c>
      <c r="L245" s="32"/>
      <c r="M245" s="151" t="s">
        <v>1</v>
      </c>
      <c r="N245" s="152" t="s">
        <v>38</v>
      </c>
      <c r="O245" s="57"/>
      <c r="P245" s="153">
        <f>O245*H245</f>
        <v>0</v>
      </c>
      <c r="Q245" s="153">
        <v>0.52624704</v>
      </c>
      <c r="R245" s="153">
        <f>Q245*H245</f>
        <v>7.2622091520000005</v>
      </c>
      <c r="S245" s="153">
        <v>0</v>
      </c>
      <c r="T245" s="154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5" t="s">
        <v>145</v>
      </c>
      <c r="AT245" s="155" t="s">
        <v>140</v>
      </c>
      <c r="AU245" s="155" t="s">
        <v>81</v>
      </c>
      <c r="AY245" s="16" t="s">
        <v>138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6" t="s">
        <v>8</v>
      </c>
      <c r="BK245" s="156">
        <f>ROUND(I245*H245,0)</f>
        <v>0</v>
      </c>
      <c r="BL245" s="16" t="s">
        <v>145</v>
      </c>
      <c r="BM245" s="155" t="s">
        <v>363</v>
      </c>
    </row>
    <row r="246" spans="1:65" s="13" customFormat="1">
      <c r="B246" s="157"/>
      <c r="D246" s="158" t="s">
        <v>151</v>
      </c>
      <c r="E246" s="159" t="s">
        <v>1</v>
      </c>
      <c r="F246" s="160" t="s">
        <v>329</v>
      </c>
      <c r="H246" s="161">
        <v>13.8</v>
      </c>
      <c r="I246" s="162"/>
      <c r="L246" s="157"/>
      <c r="M246" s="163"/>
      <c r="N246" s="164"/>
      <c r="O246" s="164"/>
      <c r="P246" s="164"/>
      <c r="Q246" s="164"/>
      <c r="R246" s="164"/>
      <c r="S246" s="164"/>
      <c r="T246" s="165"/>
      <c r="AT246" s="159" t="s">
        <v>151</v>
      </c>
      <c r="AU246" s="159" t="s">
        <v>81</v>
      </c>
      <c r="AV246" s="13" t="s">
        <v>81</v>
      </c>
      <c r="AW246" s="13" t="s">
        <v>30</v>
      </c>
      <c r="AX246" s="13" t="s">
        <v>8</v>
      </c>
      <c r="AY246" s="159" t="s">
        <v>138</v>
      </c>
    </row>
    <row r="247" spans="1:65" s="2" customFormat="1" ht="33" customHeight="1">
      <c r="A247" s="31"/>
      <c r="B247" s="143"/>
      <c r="C247" s="144" t="s">
        <v>364</v>
      </c>
      <c r="D247" s="144" t="s">
        <v>140</v>
      </c>
      <c r="E247" s="145" t="s">
        <v>365</v>
      </c>
      <c r="F247" s="146" t="s">
        <v>366</v>
      </c>
      <c r="G247" s="147" t="s">
        <v>256</v>
      </c>
      <c r="H247" s="148">
        <v>4.8</v>
      </c>
      <c r="I247" s="149"/>
      <c r="J247" s="150">
        <f>ROUND(I247*H247,0)</f>
        <v>0</v>
      </c>
      <c r="K247" s="146" t="s">
        <v>144</v>
      </c>
      <c r="L247" s="32"/>
      <c r="M247" s="151" t="s">
        <v>1</v>
      </c>
      <c r="N247" s="152" t="s">
        <v>38</v>
      </c>
      <c r="O247" s="57"/>
      <c r="P247" s="153">
        <f>O247*H247</f>
        <v>0</v>
      </c>
      <c r="Q247" s="153">
        <v>1.031199</v>
      </c>
      <c r="R247" s="153">
        <f>Q247*H247</f>
        <v>4.9497551999999994</v>
      </c>
      <c r="S247" s="153">
        <v>0</v>
      </c>
      <c r="T247" s="154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5" t="s">
        <v>145</v>
      </c>
      <c r="AT247" s="155" t="s">
        <v>140</v>
      </c>
      <c r="AU247" s="155" t="s">
        <v>81</v>
      </c>
      <c r="AY247" s="16" t="s">
        <v>138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6" t="s">
        <v>8</v>
      </c>
      <c r="BK247" s="156">
        <f>ROUND(I247*H247,0)</f>
        <v>0</v>
      </c>
      <c r="BL247" s="16" t="s">
        <v>145</v>
      </c>
      <c r="BM247" s="155" t="s">
        <v>367</v>
      </c>
    </row>
    <row r="248" spans="1:65" s="13" customFormat="1" ht="22.5">
      <c r="B248" s="157"/>
      <c r="D248" s="158" t="s">
        <v>151</v>
      </c>
      <c r="E248" s="159" t="s">
        <v>1</v>
      </c>
      <c r="F248" s="160" t="s">
        <v>368</v>
      </c>
      <c r="H248" s="161">
        <v>3.2</v>
      </c>
      <c r="I248" s="162"/>
      <c r="L248" s="157"/>
      <c r="M248" s="163"/>
      <c r="N248" s="164"/>
      <c r="O248" s="164"/>
      <c r="P248" s="164"/>
      <c r="Q248" s="164"/>
      <c r="R248" s="164"/>
      <c r="S248" s="164"/>
      <c r="T248" s="165"/>
      <c r="AT248" s="159" t="s">
        <v>151</v>
      </c>
      <c r="AU248" s="159" t="s">
        <v>81</v>
      </c>
      <c r="AV248" s="13" t="s">
        <v>81</v>
      </c>
      <c r="AW248" s="13" t="s">
        <v>30</v>
      </c>
      <c r="AX248" s="13" t="s">
        <v>73</v>
      </c>
      <c r="AY248" s="159" t="s">
        <v>138</v>
      </c>
    </row>
    <row r="249" spans="1:65" s="13" customFormat="1" ht="22.5">
      <c r="B249" s="157"/>
      <c r="D249" s="158" t="s">
        <v>151</v>
      </c>
      <c r="E249" s="159" t="s">
        <v>1</v>
      </c>
      <c r="F249" s="160" t="s">
        <v>369</v>
      </c>
      <c r="H249" s="161">
        <v>1.6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151</v>
      </c>
      <c r="AU249" s="159" t="s">
        <v>81</v>
      </c>
      <c r="AV249" s="13" t="s">
        <v>81</v>
      </c>
      <c r="AW249" s="13" t="s">
        <v>30</v>
      </c>
      <c r="AX249" s="13" t="s">
        <v>73</v>
      </c>
      <c r="AY249" s="159" t="s">
        <v>138</v>
      </c>
    </row>
    <row r="250" spans="1:65" s="14" customFormat="1">
      <c r="B250" s="166"/>
      <c r="D250" s="158" t="s">
        <v>151</v>
      </c>
      <c r="E250" s="167" t="s">
        <v>1</v>
      </c>
      <c r="F250" s="168" t="s">
        <v>203</v>
      </c>
      <c r="H250" s="169">
        <v>4.8000000000000007</v>
      </c>
      <c r="I250" s="170"/>
      <c r="L250" s="166"/>
      <c r="M250" s="171"/>
      <c r="N250" s="172"/>
      <c r="O250" s="172"/>
      <c r="P250" s="172"/>
      <c r="Q250" s="172"/>
      <c r="R250" s="172"/>
      <c r="S250" s="172"/>
      <c r="T250" s="173"/>
      <c r="AT250" s="167" t="s">
        <v>151</v>
      </c>
      <c r="AU250" s="167" t="s">
        <v>81</v>
      </c>
      <c r="AV250" s="14" t="s">
        <v>153</v>
      </c>
      <c r="AW250" s="14" t="s">
        <v>30</v>
      </c>
      <c r="AX250" s="14" t="s">
        <v>8</v>
      </c>
      <c r="AY250" s="167" t="s">
        <v>138</v>
      </c>
    </row>
    <row r="251" spans="1:65" s="12" customFormat="1" ht="22.9" customHeight="1">
      <c r="B251" s="130"/>
      <c r="D251" s="131" t="s">
        <v>72</v>
      </c>
      <c r="E251" s="141" t="s">
        <v>164</v>
      </c>
      <c r="F251" s="141" t="s">
        <v>370</v>
      </c>
      <c r="I251" s="133"/>
      <c r="J251" s="142">
        <f>BK251</f>
        <v>0</v>
      </c>
      <c r="L251" s="130"/>
      <c r="M251" s="135"/>
      <c r="N251" s="136"/>
      <c r="O251" s="136"/>
      <c r="P251" s="137">
        <f>SUM(P252:P276)</f>
        <v>0</v>
      </c>
      <c r="Q251" s="136"/>
      <c r="R251" s="137">
        <f>SUM(R252:R276)</f>
        <v>18.616582600000001</v>
      </c>
      <c r="S251" s="136"/>
      <c r="T251" s="138">
        <f>SUM(T252:T276)</f>
        <v>0</v>
      </c>
      <c r="AR251" s="131" t="s">
        <v>8</v>
      </c>
      <c r="AT251" s="139" t="s">
        <v>72</v>
      </c>
      <c r="AU251" s="139" t="s">
        <v>8</v>
      </c>
      <c r="AY251" s="131" t="s">
        <v>138</v>
      </c>
      <c r="BK251" s="140">
        <f>SUM(BK252:BK276)</f>
        <v>0</v>
      </c>
    </row>
    <row r="252" spans="1:65" s="2" customFormat="1" ht="21.75" customHeight="1">
      <c r="A252" s="31"/>
      <c r="B252" s="143"/>
      <c r="C252" s="144" t="s">
        <v>371</v>
      </c>
      <c r="D252" s="144" t="s">
        <v>140</v>
      </c>
      <c r="E252" s="145" t="s">
        <v>372</v>
      </c>
      <c r="F252" s="146" t="s">
        <v>373</v>
      </c>
      <c r="G252" s="147" t="s">
        <v>256</v>
      </c>
      <c r="H252" s="148">
        <v>14</v>
      </c>
      <c r="I252" s="149"/>
      <c r="J252" s="150">
        <f>ROUND(I252*H252,0)</f>
        <v>0</v>
      </c>
      <c r="K252" s="146" t="s">
        <v>144</v>
      </c>
      <c r="L252" s="32"/>
      <c r="M252" s="151" t="s">
        <v>1</v>
      </c>
      <c r="N252" s="152" t="s">
        <v>38</v>
      </c>
      <c r="O252" s="57"/>
      <c r="P252" s="153">
        <f>O252*H252</f>
        <v>0</v>
      </c>
      <c r="Q252" s="153">
        <v>0.34499999999999997</v>
      </c>
      <c r="R252" s="153">
        <f>Q252*H252</f>
        <v>4.83</v>
      </c>
      <c r="S252" s="153">
        <v>0</v>
      </c>
      <c r="T252" s="154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5" t="s">
        <v>145</v>
      </c>
      <c r="AT252" s="155" t="s">
        <v>140</v>
      </c>
      <c r="AU252" s="155" t="s">
        <v>81</v>
      </c>
      <c r="AY252" s="16" t="s">
        <v>138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6" t="s">
        <v>8</v>
      </c>
      <c r="BK252" s="156">
        <f>ROUND(I252*H252,0)</f>
        <v>0</v>
      </c>
      <c r="BL252" s="16" t="s">
        <v>145</v>
      </c>
      <c r="BM252" s="155" t="s">
        <v>374</v>
      </c>
    </row>
    <row r="253" spans="1:65" s="13" customFormat="1">
      <c r="B253" s="157"/>
      <c r="D253" s="158" t="s">
        <v>151</v>
      </c>
      <c r="E253" s="159" t="s">
        <v>1</v>
      </c>
      <c r="F253" s="160" t="s">
        <v>375</v>
      </c>
      <c r="H253" s="161">
        <v>6.5</v>
      </c>
      <c r="I253" s="162"/>
      <c r="L253" s="157"/>
      <c r="M253" s="163"/>
      <c r="N253" s="164"/>
      <c r="O253" s="164"/>
      <c r="P253" s="164"/>
      <c r="Q253" s="164"/>
      <c r="R253" s="164"/>
      <c r="S253" s="164"/>
      <c r="T253" s="165"/>
      <c r="AT253" s="159" t="s">
        <v>151</v>
      </c>
      <c r="AU253" s="159" t="s">
        <v>81</v>
      </c>
      <c r="AV253" s="13" t="s">
        <v>81</v>
      </c>
      <c r="AW253" s="13" t="s">
        <v>30</v>
      </c>
      <c r="AX253" s="13" t="s">
        <v>73</v>
      </c>
      <c r="AY253" s="159" t="s">
        <v>138</v>
      </c>
    </row>
    <row r="254" spans="1:65" s="13" customFormat="1">
      <c r="B254" s="157"/>
      <c r="D254" s="158" t="s">
        <v>151</v>
      </c>
      <c r="E254" s="159" t="s">
        <v>1</v>
      </c>
      <c r="F254" s="160" t="s">
        <v>376</v>
      </c>
      <c r="H254" s="161">
        <v>7.5</v>
      </c>
      <c r="I254" s="162"/>
      <c r="L254" s="157"/>
      <c r="M254" s="163"/>
      <c r="N254" s="164"/>
      <c r="O254" s="164"/>
      <c r="P254" s="164"/>
      <c r="Q254" s="164"/>
      <c r="R254" s="164"/>
      <c r="S254" s="164"/>
      <c r="T254" s="165"/>
      <c r="AT254" s="159" t="s">
        <v>151</v>
      </c>
      <c r="AU254" s="159" t="s">
        <v>81</v>
      </c>
      <c r="AV254" s="13" t="s">
        <v>81</v>
      </c>
      <c r="AW254" s="13" t="s">
        <v>30</v>
      </c>
      <c r="AX254" s="13" t="s">
        <v>73</v>
      </c>
      <c r="AY254" s="159" t="s">
        <v>138</v>
      </c>
    </row>
    <row r="255" spans="1:65" s="14" customFormat="1">
      <c r="B255" s="166"/>
      <c r="D255" s="158" t="s">
        <v>151</v>
      </c>
      <c r="E255" s="167" t="s">
        <v>1</v>
      </c>
      <c r="F255" s="168" t="s">
        <v>203</v>
      </c>
      <c r="H255" s="169">
        <v>14</v>
      </c>
      <c r="I255" s="170"/>
      <c r="L255" s="166"/>
      <c r="M255" s="171"/>
      <c r="N255" s="172"/>
      <c r="O255" s="172"/>
      <c r="P255" s="172"/>
      <c r="Q255" s="172"/>
      <c r="R255" s="172"/>
      <c r="S255" s="172"/>
      <c r="T255" s="173"/>
      <c r="AT255" s="167" t="s">
        <v>151</v>
      </c>
      <c r="AU255" s="167" t="s">
        <v>81</v>
      </c>
      <c r="AV255" s="14" t="s">
        <v>153</v>
      </c>
      <c r="AW255" s="14" t="s">
        <v>30</v>
      </c>
      <c r="AX255" s="14" t="s">
        <v>8</v>
      </c>
      <c r="AY255" s="167" t="s">
        <v>138</v>
      </c>
    </row>
    <row r="256" spans="1:65" s="2" customFormat="1" ht="21.75" customHeight="1">
      <c r="A256" s="31"/>
      <c r="B256" s="143"/>
      <c r="C256" s="144" t="s">
        <v>377</v>
      </c>
      <c r="D256" s="144" t="s">
        <v>140</v>
      </c>
      <c r="E256" s="145" t="s">
        <v>378</v>
      </c>
      <c r="F256" s="146" t="s">
        <v>379</v>
      </c>
      <c r="G256" s="147" t="s">
        <v>256</v>
      </c>
      <c r="H256" s="148">
        <v>14</v>
      </c>
      <c r="I256" s="149"/>
      <c r="J256" s="150">
        <f>ROUND(I256*H256,0)</f>
        <v>0</v>
      </c>
      <c r="K256" s="146" t="s">
        <v>144</v>
      </c>
      <c r="L256" s="32"/>
      <c r="M256" s="151" t="s">
        <v>1</v>
      </c>
      <c r="N256" s="152" t="s">
        <v>38</v>
      </c>
      <c r="O256" s="57"/>
      <c r="P256" s="153">
        <f>O256*H256</f>
        <v>0</v>
      </c>
      <c r="Q256" s="153">
        <v>0.46</v>
      </c>
      <c r="R256" s="153">
        <f>Q256*H256</f>
        <v>6.44</v>
      </c>
      <c r="S256" s="153">
        <v>0</v>
      </c>
      <c r="T256" s="15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5" t="s">
        <v>145</v>
      </c>
      <c r="AT256" s="155" t="s">
        <v>140</v>
      </c>
      <c r="AU256" s="155" t="s">
        <v>81</v>
      </c>
      <c r="AY256" s="16" t="s">
        <v>138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6" t="s">
        <v>8</v>
      </c>
      <c r="BK256" s="156">
        <f>ROUND(I256*H256,0)</f>
        <v>0</v>
      </c>
      <c r="BL256" s="16" t="s">
        <v>145</v>
      </c>
      <c r="BM256" s="155" t="s">
        <v>380</v>
      </c>
    </row>
    <row r="257" spans="1:65" s="13" customFormat="1">
      <c r="B257" s="157"/>
      <c r="D257" s="158" t="s">
        <v>151</v>
      </c>
      <c r="E257" s="159" t="s">
        <v>1</v>
      </c>
      <c r="F257" s="160" t="s">
        <v>375</v>
      </c>
      <c r="H257" s="161">
        <v>6.5</v>
      </c>
      <c r="I257" s="162"/>
      <c r="L257" s="157"/>
      <c r="M257" s="163"/>
      <c r="N257" s="164"/>
      <c r="O257" s="164"/>
      <c r="P257" s="164"/>
      <c r="Q257" s="164"/>
      <c r="R257" s="164"/>
      <c r="S257" s="164"/>
      <c r="T257" s="165"/>
      <c r="AT257" s="159" t="s">
        <v>151</v>
      </c>
      <c r="AU257" s="159" t="s">
        <v>81</v>
      </c>
      <c r="AV257" s="13" t="s">
        <v>81</v>
      </c>
      <c r="AW257" s="13" t="s">
        <v>30</v>
      </c>
      <c r="AX257" s="13" t="s">
        <v>73</v>
      </c>
      <c r="AY257" s="159" t="s">
        <v>138</v>
      </c>
    </row>
    <row r="258" spans="1:65" s="13" customFormat="1">
      <c r="B258" s="157"/>
      <c r="D258" s="158" t="s">
        <v>151</v>
      </c>
      <c r="E258" s="159" t="s">
        <v>1</v>
      </c>
      <c r="F258" s="160" t="s">
        <v>376</v>
      </c>
      <c r="H258" s="161">
        <v>7.5</v>
      </c>
      <c r="I258" s="162"/>
      <c r="L258" s="157"/>
      <c r="M258" s="163"/>
      <c r="N258" s="164"/>
      <c r="O258" s="164"/>
      <c r="P258" s="164"/>
      <c r="Q258" s="164"/>
      <c r="R258" s="164"/>
      <c r="S258" s="164"/>
      <c r="T258" s="165"/>
      <c r="AT258" s="159" t="s">
        <v>151</v>
      </c>
      <c r="AU258" s="159" t="s">
        <v>81</v>
      </c>
      <c r="AV258" s="13" t="s">
        <v>81</v>
      </c>
      <c r="AW258" s="13" t="s">
        <v>30</v>
      </c>
      <c r="AX258" s="13" t="s">
        <v>73</v>
      </c>
      <c r="AY258" s="159" t="s">
        <v>138</v>
      </c>
    </row>
    <row r="259" spans="1:65" s="14" customFormat="1">
      <c r="B259" s="166"/>
      <c r="D259" s="158" t="s">
        <v>151</v>
      </c>
      <c r="E259" s="167" t="s">
        <v>1</v>
      </c>
      <c r="F259" s="168" t="s">
        <v>203</v>
      </c>
      <c r="H259" s="169">
        <v>14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151</v>
      </c>
      <c r="AU259" s="167" t="s">
        <v>81</v>
      </c>
      <c r="AV259" s="14" t="s">
        <v>153</v>
      </c>
      <c r="AW259" s="14" t="s">
        <v>30</v>
      </c>
      <c r="AX259" s="14" t="s">
        <v>8</v>
      </c>
      <c r="AY259" s="167" t="s">
        <v>138</v>
      </c>
    </row>
    <row r="260" spans="1:65" s="2" customFormat="1" ht="21.75" customHeight="1">
      <c r="A260" s="31"/>
      <c r="B260" s="143"/>
      <c r="C260" s="144" t="s">
        <v>381</v>
      </c>
      <c r="D260" s="144" t="s">
        <v>140</v>
      </c>
      <c r="E260" s="145" t="s">
        <v>382</v>
      </c>
      <c r="F260" s="146" t="s">
        <v>383</v>
      </c>
      <c r="G260" s="147" t="s">
        <v>256</v>
      </c>
      <c r="H260" s="148">
        <v>14</v>
      </c>
      <c r="I260" s="149"/>
      <c r="J260" s="150">
        <f>ROUND(I260*H260,0)</f>
        <v>0</v>
      </c>
      <c r="K260" s="146" t="s">
        <v>144</v>
      </c>
      <c r="L260" s="32"/>
      <c r="M260" s="151" t="s">
        <v>1</v>
      </c>
      <c r="N260" s="152" t="s">
        <v>38</v>
      </c>
      <c r="O260" s="57"/>
      <c r="P260" s="153">
        <f>O260*H260</f>
        <v>0</v>
      </c>
      <c r="Q260" s="153">
        <v>0.24</v>
      </c>
      <c r="R260" s="153">
        <f>Q260*H260</f>
        <v>3.36</v>
      </c>
      <c r="S260" s="153">
        <v>0</v>
      </c>
      <c r="T260" s="154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5" t="s">
        <v>145</v>
      </c>
      <c r="AT260" s="155" t="s">
        <v>140</v>
      </c>
      <c r="AU260" s="155" t="s">
        <v>81</v>
      </c>
      <c r="AY260" s="16" t="s">
        <v>138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6" t="s">
        <v>8</v>
      </c>
      <c r="BK260" s="156">
        <f>ROUND(I260*H260,0)</f>
        <v>0</v>
      </c>
      <c r="BL260" s="16" t="s">
        <v>145</v>
      </c>
      <c r="BM260" s="155" t="s">
        <v>384</v>
      </c>
    </row>
    <row r="261" spans="1:65" s="13" customFormat="1">
      <c r="B261" s="157"/>
      <c r="D261" s="158" t="s">
        <v>151</v>
      </c>
      <c r="E261" s="159" t="s">
        <v>1</v>
      </c>
      <c r="F261" s="160" t="s">
        <v>375</v>
      </c>
      <c r="H261" s="161">
        <v>6.5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151</v>
      </c>
      <c r="AU261" s="159" t="s">
        <v>81</v>
      </c>
      <c r="AV261" s="13" t="s">
        <v>81</v>
      </c>
      <c r="AW261" s="13" t="s">
        <v>30</v>
      </c>
      <c r="AX261" s="13" t="s">
        <v>73</v>
      </c>
      <c r="AY261" s="159" t="s">
        <v>138</v>
      </c>
    </row>
    <row r="262" spans="1:65" s="13" customFormat="1">
      <c r="B262" s="157"/>
      <c r="D262" s="158" t="s">
        <v>151</v>
      </c>
      <c r="E262" s="159" t="s">
        <v>1</v>
      </c>
      <c r="F262" s="160" t="s">
        <v>376</v>
      </c>
      <c r="H262" s="161">
        <v>7.5</v>
      </c>
      <c r="I262" s="162"/>
      <c r="L262" s="157"/>
      <c r="M262" s="163"/>
      <c r="N262" s="164"/>
      <c r="O262" s="164"/>
      <c r="P262" s="164"/>
      <c r="Q262" s="164"/>
      <c r="R262" s="164"/>
      <c r="S262" s="164"/>
      <c r="T262" s="165"/>
      <c r="AT262" s="159" t="s">
        <v>151</v>
      </c>
      <c r="AU262" s="159" t="s">
        <v>81</v>
      </c>
      <c r="AV262" s="13" t="s">
        <v>81</v>
      </c>
      <c r="AW262" s="13" t="s">
        <v>30</v>
      </c>
      <c r="AX262" s="13" t="s">
        <v>73</v>
      </c>
      <c r="AY262" s="159" t="s">
        <v>138</v>
      </c>
    </row>
    <row r="263" spans="1:65" s="14" customFormat="1">
      <c r="B263" s="166"/>
      <c r="D263" s="158" t="s">
        <v>151</v>
      </c>
      <c r="E263" s="167" t="s">
        <v>1</v>
      </c>
      <c r="F263" s="168" t="s">
        <v>203</v>
      </c>
      <c r="H263" s="169">
        <v>14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151</v>
      </c>
      <c r="AU263" s="167" t="s">
        <v>81</v>
      </c>
      <c r="AV263" s="14" t="s">
        <v>153</v>
      </c>
      <c r="AW263" s="14" t="s">
        <v>30</v>
      </c>
      <c r="AX263" s="14" t="s">
        <v>8</v>
      </c>
      <c r="AY263" s="167" t="s">
        <v>138</v>
      </c>
    </row>
    <row r="264" spans="1:65" s="2" customFormat="1" ht="21.75" customHeight="1">
      <c r="A264" s="31"/>
      <c r="B264" s="143"/>
      <c r="C264" s="144" t="s">
        <v>385</v>
      </c>
      <c r="D264" s="144" t="s">
        <v>140</v>
      </c>
      <c r="E264" s="145" t="s">
        <v>386</v>
      </c>
      <c r="F264" s="146" t="s">
        <v>387</v>
      </c>
      <c r="G264" s="147" t="s">
        <v>256</v>
      </c>
      <c r="H264" s="148">
        <v>14</v>
      </c>
      <c r="I264" s="149"/>
      <c r="J264" s="150">
        <f>ROUND(I264*H264,0)</f>
        <v>0</v>
      </c>
      <c r="K264" s="146" t="s">
        <v>144</v>
      </c>
      <c r="L264" s="32"/>
      <c r="M264" s="151" t="s">
        <v>1</v>
      </c>
      <c r="N264" s="152" t="s">
        <v>38</v>
      </c>
      <c r="O264" s="57"/>
      <c r="P264" s="153">
        <f>O264*H264</f>
        <v>0</v>
      </c>
      <c r="Q264" s="153">
        <v>1.6619999999999999E-2</v>
      </c>
      <c r="R264" s="153">
        <f>Q264*H264</f>
        <v>0.23268</v>
      </c>
      <c r="S264" s="153">
        <v>0</v>
      </c>
      <c r="T264" s="15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5" t="s">
        <v>145</v>
      </c>
      <c r="AT264" s="155" t="s">
        <v>140</v>
      </c>
      <c r="AU264" s="155" t="s">
        <v>81</v>
      </c>
      <c r="AY264" s="16" t="s">
        <v>138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6" t="s">
        <v>8</v>
      </c>
      <c r="BK264" s="156">
        <f>ROUND(I264*H264,0)</f>
        <v>0</v>
      </c>
      <c r="BL264" s="16" t="s">
        <v>145</v>
      </c>
      <c r="BM264" s="155" t="s">
        <v>388</v>
      </c>
    </row>
    <row r="265" spans="1:65" s="13" customFormat="1">
      <c r="B265" s="157"/>
      <c r="D265" s="158" t="s">
        <v>151</v>
      </c>
      <c r="E265" s="159" t="s">
        <v>1</v>
      </c>
      <c r="F265" s="160" t="s">
        <v>375</v>
      </c>
      <c r="H265" s="161">
        <v>6.5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151</v>
      </c>
      <c r="AU265" s="159" t="s">
        <v>81</v>
      </c>
      <c r="AV265" s="13" t="s">
        <v>81</v>
      </c>
      <c r="AW265" s="13" t="s">
        <v>30</v>
      </c>
      <c r="AX265" s="13" t="s">
        <v>73</v>
      </c>
      <c r="AY265" s="159" t="s">
        <v>138</v>
      </c>
    </row>
    <row r="266" spans="1:65" s="13" customFormat="1">
      <c r="B266" s="157"/>
      <c r="D266" s="158" t="s">
        <v>151</v>
      </c>
      <c r="E266" s="159" t="s">
        <v>1</v>
      </c>
      <c r="F266" s="160" t="s">
        <v>376</v>
      </c>
      <c r="H266" s="161">
        <v>7.5</v>
      </c>
      <c r="I266" s="162"/>
      <c r="L266" s="157"/>
      <c r="M266" s="163"/>
      <c r="N266" s="164"/>
      <c r="O266" s="164"/>
      <c r="P266" s="164"/>
      <c r="Q266" s="164"/>
      <c r="R266" s="164"/>
      <c r="S266" s="164"/>
      <c r="T266" s="165"/>
      <c r="AT266" s="159" t="s">
        <v>151</v>
      </c>
      <c r="AU266" s="159" t="s">
        <v>81</v>
      </c>
      <c r="AV266" s="13" t="s">
        <v>81</v>
      </c>
      <c r="AW266" s="13" t="s">
        <v>30</v>
      </c>
      <c r="AX266" s="13" t="s">
        <v>73</v>
      </c>
      <c r="AY266" s="159" t="s">
        <v>138</v>
      </c>
    </row>
    <row r="267" spans="1:65" s="14" customFormat="1">
      <c r="B267" s="166"/>
      <c r="D267" s="158" t="s">
        <v>151</v>
      </c>
      <c r="E267" s="167" t="s">
        <v>1</v>
      </c>
      <c r="F267" s="168" t="s">
        <v>203</v>
      </c>
      <c r="H267" s="169">
        <v>14</v>
      </c>
      <c r="I267" s="170"/>
      <c r="L267" s="166"/>
      <c r="M267" s="171"/>
      <c r="N267" s="172"/>
      <c r="O267" s="172"/>
      <c r="P267" s="172"/>
      <c r="Q267" s="172"/>
      <c r="R267" s="172"/>
      <c r="S267" s="172"/>
      <c r="T267" s="173"/>
      <c r="AT267" s="167" t="s">
        <v>151</v>
      </c>
      <c r="AU267" s="167" t="s">
        <v>81</v>
      </c>
      <c r="AV267" s="14" t="s">
        <v>153</v>
      </c>
      <c r="AW267" s="14" t="s">
        <v>30</v>
      </c>
      <c r="AX267" s="14" t="s">
        <v>8</v>
      </c>
      <c r="AY267" s="167" t="s">
        <v>138</v>
      </c>
    </row>
    <row r="268" spans="1:65" s="2" customFormat="1" ht="24.2" customHeight="1">
      <c r="A268" s="31"/>
      <c r="B268" s="143"/>
      <c r="C268" s="144" t="s">
        <v>389</v>
      </c>
      <c r="D268" s="144" t="s">
        <v>140</v>
      </c>
      <c r="E268" s="145" t="s">
        <v>390</v>
      </c>
      <c r="F268" s="146" t="s">
        <v>391</v>
      </c>
      <c r="G268" s="147" t="s">
        <v>256</v>
      </c>
      <c r="H268" s="148">
        <v>11.46</v>
      </c>
      <c r="I268" s="149"/>
      <c r="J268" s="150">
        <f>ROUND(I268*H268,0)</f>
        <v>0</v>
      </c>
      <c r="K268" s="146" t="s">
        <v>144</v>
      </c>
      <c r="L268" s="32"/>
      <c r="M268" s="151" t="s">
        <v>1</v>
      </c>
      <c r="N268" s="152" t="s">
        <v>38</v>
      </c>
      <c r="O268" s="57"/>
      <c r="P268" s="153">
        <f>O268*H268</f>
        <v>0</v>
      </c>
      <c r="Q268" s="153">
        <v>5.1000000000000004E-4</v>
      </c>
      <c r="R268" s="153">
        <f>Q268*H268</f>
        <v>5.844600000000001E-3</v>
      </c>
      <c r="S268" s="153">
        <v>0</v>
      </c>
      <c r="T268" s="154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55" t="s">
        <v>145</v>
      </c>
      <c r="AT268" s="155" t="s">
        <v>140</v>
      </c>
      <c r="AU268" s="155" t="s">
        <v>81</v>
      </c>
      <c r="AY268" s="16" t="s">
        <v>138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6" t="s">
        <v>8</v>
      </c>
      <c r="BK268" s="156">
        <f>ROUND(I268*H268,0)</f>
        <v>0</v>
      </c>
      <c r="BL268" s="16" t="s">
        <v>145</v>
      </c>
      <c r="BM268" s="155" t="s">
        <v>392</v>
      </c>
    </row>
    <row r="269" spans="1:65" s="13" customFormat="1">
      <c r="B269" s="157"/>
      <c r="D269" s="158" t="s">
        <v>151</v>
      </c>
      <c r="E269" s="159" t="s">
        <v>1</v>
      </c>
      <c r="F269" s="160" t="s">
        <v>96</v>
      </c>
      <c r="H269" s="161">
        <v>11.46</v>
      </c>
      <c r="I269" s="162"/>
      <c r="L269" s="157"/>
      <c r="M269" s="163"/>
      <c r="N269" s="164"/>
      <c r="O269" s="164"/>
      <c r="P269" s="164"/>
      <c r="Q269" s="164"/>
      <c r="R269" s="164"/>
      <c r="S269" s="164"/>
      <c r="T269" s="165"/>
      <c r="AT269" s="159" t="s">
        <v>151</v>
      </c>
      <c r="AU269" s="159" t="s">
        <v>81</v>
      </c>
      <c r="AV269" s="13" t="s">
        <v>81</v>
      </c>
      <c r="AW269" s="13" t="s">
        <v>30</v>
      </c>
      <c r="AX269" s="13" t="s">
        <v>8</v>
      </c>
      <c r="AY269" s="159" t="s">
        <v>138</v>
      </c>
    </row>
    <row r="270" spans="1:65" s="2" customFormat="1" ht="24.2" customHeight="1">
      <c r="A270" s="31"/>
      <c r="B270" s="143"/>
      <c r="C270" s="144" t="s">
        <v>393</v>
      </c>
      <c r="D270" s="144" t="s">
        <v>140</v>
      </c>
      <c r="E270" s="145" t="s">
        <v>394</v>
      </c>
      <c r="F270" s="146" t="s">
        <v>395</v>
      </c>
      <c r="G270" s="147" t="s">
        <v>256</v>
      </c>
      <c r="H270" s="148">
        <v>22.92</v>
      </c>
      <c r="I270" s="149"/>
      <c r="J270" s="150">
        <f>ROUND(I270*H270,0)</f>
        <v>0</v>
      </c>
      <c r="K270" s="146" t="s">
        <v>144</v>
      </c>
      <c r="L270" s="32"/>
      <c r="M270" s="151" t="s">
        <v>1</v>
      </c>
      <c r="N270" s="152" t="s">
        <v>38</v>
      </c>
      <c r="O270" s="57"/>
      <c r="P270" s="153">
        <f>O270*H270</f>
        <v>0</v>
      </c>
      <c r="Q270" s="153">
        <v>0.10373</v>
      </c>
      <c r="R270" s="153">
        <f>Q270*H270</f>
        <v>2.3774916000000004</v>
      </c>
      <c r="S270" s="153">
        <v>0</v>
      </c>
      <c r="T270" s="154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5" t="s">
        <v>145</v>
      </c>
      <c r="AT270" s="155" t="s">
        <v>140</v>
      </c>
      <c r="AU270" s="155" t="s">
        <v>81</v>
      </c>
      <c r="AY270" s="16" t="s">
        <v>138</v>
      </c>
      <c r="BE270" s="156">
        <f>IF(N270="základní",J270,0)</f>
        <v>0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6" t="s">
        <v>8</v>
      </c>
      <c r="BK270" s="156">
        <f>ROUND(I270*H270,0)</f>
        <v>0</v>
      </c>
      <c r="BL270" s="16" t="s">
        <v>145</v>
      </c>
      <c r="BM270" s="155" t="s">
        <v>396</v>
      </c>
    </row>
    <row r="271" spans="1:65" s="13" customFormat="1" ht="22.5">
      <c r="B271" s="157"/>
      <c r="D271" s="158" t="s">
        <v>151</v>
      </c>
      <c r="E271" s="159" t="s">
        <v>1</v>
      </c>
      <c r="F271" s="160" t="s">
        <v>397</v>
      </c>
      <c r="H271" s="161">
        <v>11.46</v>
      </c>
      <c r="I271" s="162"/>
      <c r="L271" s="157"/>
      <c r="M271" s="163"/>
      <c r="N271" s="164"/>
      <c r="O271" s="164"/>
      <c r="P271" s="164"/>
      <c r="Q271" s="164"/>
      <c r="R271" s="164"/>
      <c r="S271" s="164"/>
      <c r="T271" s="165"/>
      <c r="AT271" s="159" t="s">
        <v>151</v>
      </c>
      <c r="AU271" s="159" t="s">
        <v>81</v>
      </c>
      <c r="AV271" s="13" t="s">
        <v>81</v>
      </c>
      <c r="AW271" s="13" t="s">
        <v>30</v>
      </c>
      <c r="AX271" s="13" t="s">
        <v>73</v>
      </c>
      <c r="AY271" s="159" t="s">
        <v>138</v>
      </c>
    </row>
    <row r="272" spans="1:65" s="14" customFormat="1">
      <c r="B272" s="166"/>
      <c r="D272" s="158" t="s">
        <v>151</v>
      </c>
      <c r="E272" s="167" t="s">
        <v>96</v>
      </c>
      <c r="F272" s="168" t="s">
        <v>203</v>
      </c>
      <c r="H272" s="169">
        <v>11.46</v>
      </c>
      <c r="I272" s="170"/>
      <c r="L272" s="166"/>
      <c r="M272" s="171"/>
      <c r="N272" s="172"/>
      <c r="O272" s="172"/>
      <c r="P272" s="172"/>
      <c r="Q272" s="172"/>
      <c r="R272" s="172"/>
      <c r="S272" s="172"/>
      <c r="T272" s="173"/>
      <c r="AT272" s="167" t="s">
        <v>151</v>
      </c>
      <c r="AU272" s="167" t="s">
        <v>81</v>
      </c>
      <c r="AV272" s="14" t="s">
        <v>153</v>
      </c>
      <c r="AW272" s="14" t="s">
        <v>30</v>
      </c>
      <c r="AX272" s="14" t="s">
        <v>73</v>
      </c>
      <c r="AY272" s="167" t="s">
        <v>138</v>
      </c>
    </row>
    <row r="273" spans="1:65" s="13" customFormat="1">
      <c r="B273" s="157"/>
      <c r="D273" s="158" t="s">
        <v>151</v>
      </c>
      <c r="E273" s="159" t="s">
        <v>1</v>
      </c>
      <c r="F273" s="160" t="s">
        <v>398</v>
      </c>
      <c r="H273" s="161">
        <v>22.92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151</v>
      </c>
      <c r="AU273" s="159" t="s">
        <v>81</v>
      </c>
      <c r="AV273" s="13" t="s">
        <v>81</v>
      </c>
      <c r="AW273" s="13" t="s">
        <v>30</v>
      </c>
      <c r="AX273" s="13" t="s">
        <v>8</v>
      </c>
      <c r="AY273" s="159" t="s">
        <v>138</v>
      </c>
    </row>
    <row r="274" spans="1:65" s="2" customFormat="1" ht="24.2" customHeight="1">
      <c r="A274" s="31"/>
      <c r="B274" s="143"/>
      <c r="C274" s="144" t="s">
        <v>399</v>
      </c>
      <c r="D274" s="144" t="s">
        <v>140</v>
      </c>
      <c r="E274" s="145" t="s">
        <v>400</v>
      </c>
      <c r="F274" s="146" t="s">
        <v>401</v>
      </c>
      <c r="G274" s="147" t="s">
        <v>256</v>
      </c>
      <c r="H274" s="148">
        <v>1.6</v>
      </c>
      <c r="I274" s="149"/>
      <c r="J274" s="150">
        <f>ROUND(I274*H274,0)</f>
        <v>0</v>
      </c>
      <c r="K274" s="146" t="s">
        <v>144</v>
      </c>
      <c r="L274" s="32"/>
      <c r="M274" s="151" t="s">
        <v>1</v>
      </c>
      <c r="N274" s="152" t="s">
        <v>38</v>
      </c>
      <c r="O274" s="57"/>
      <c r="P274" s="153">
        <f>O274*H274</f>
        <v>0</v>
      </c>
      <c r="Q274" s="153">
        <v>0.85660400000000003</v>
      </c>
      <c r="R274" s="153">
        <f>Q274*H274</f>
        <v>1.3705664000000002</v>
      </c>
      <c r="S274" s="153">
        <v>0</v>
      </c>
      <c r="T274" s="154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5" t="s">
        <v>145</v>
      </c>
      <c r="AT274" s="155" t="s">
        <v>140</v>
      </c>
      <c r="AU274" s="155" t="s">
        <v>81</v>
      </c>
      <c r="AY274" s="16" t="s">
        <v>138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6" t="s">
        <v>8</v>
      </c>
      <c r="BK274" s="156">
        <f>ROUND(I274*H274,0)</f>
        <v>0</v>
      </c>
      <c r="BL274" s="16" t="s">
        <v>145</v>
      </c>
      <c r="BM274" s="155" t="s">
        <v>402</v>
      </c>
    </row>
    <row r="275" spans="1:65" s="13" customFormat="1" ht="22.5">
      <c r="B275" s="157"/>
      <c r="D275" s="158" t="s">
        <v>151</v>
      </c>
      <c r="E275" s="159" t="s">
        <v>1</v>
      </c>
      <c r="F275" s="160" t="s">
        <v>369</v>
      </c>
      <c r="H275" s="161">
        <v>1.6</v>
      </c>
      <c r="I275" s="162"/>
      <c r="L275" s="157"/>
      <c r="M275" s="163"/>
      <c r="N275" s="164"/>
      <c r="O275" s="164"/>
      <c r="P275" s="164"/>
      <c r="Q275" s="164"/>
      <c r="R275" s="164"/>
      <c r="S275" s="164"/>
      <c r="T275" s="165"/>
      <c r="AT275" s="159" t="s">
        <v>151</v>
      </c>
      <c r="AU275" s="159" t="s">
        <v>81</v>
      </c>
      <c r="AV275" s="13" t="s">
        <v>81</v>
      </c>
      <c r="AW275" s="13" t="s">
        <v>30</v>
      </c>
      <c r="AX275" s="13" t="s">
        <v>73</v>
      </c>
      <c r="AY275" s="159" t="s">
        <v>138</v>
      </c>
    </row>
    <row r="276" spans="1:65" s="14" customFormat="1">
      <c r="B276" s="166"/>
      <c r="D276" s="158" t="s">
        <v>151</v>
      </c>
      <c r="E276" s="167" t="s">
        <v>1</v>
      </c>
      <c r="F276" s="168" t="s">
        <v>203</v>
      </c>
      <c r="H276" s="169">
        <v>1.6</v>
      </c>
      <c r="I276" s="170"/>
      <c r="L276" s="166"/>
      <c r="M276" s="171"/>
      <c r="N276" s="172"/>
      <c r="O276" s="172"/>
      <c r="P276" s="172"/>
      <c r="Q276" s="172"/>
      <c r="R276" s="172"/>
      <c r="S276" s="172"/>
      <c r="T276" s="173"/>
      <c r="AT276" s="167" t="s">
        <v>151</v>
      </c>
      <c r="AU276" s="167" t="s">
        <v>81</v>
      </c>
      <c r="AV276" s="14" t="s">
        <v>153</v>
      </c>
      <c r="AW276" s="14" t="s">
        <v>30</v>
      </c>
      <c r="AX276" s="14" t="s">
        <v>8</v>
      </c>
      <c r="AY276" s="167" t="s">
        <v>138</v>
      </c>
    </row>
    <row r="277" spans="1:65" s="12" customFormat="1" ht="22.9" customHeight="1">
      <c r="B277" s="130"/>
      <c r="D277" s="131" t="s">
        <v>72</v>
      </c>
      <c r="E277" s="141" t="s">
        <v>172</v>
      </c>
      <c r="F277" s="141" t="s">
        <v>403</v>
      </c>
      <c r="I277" s="133"/>
      <c r="J277" s="142">
        <f>BK277</f>
        <v>0</v>
      </c>
      <c r="L277" s="130"/>
      <c r="M277" s="135"/>
      <c r="N277" s="136"/>
      <c r="O277" s="136"/>
      <c r="P277" s="137">
        <f>SUM(P278:P287)</f>
        <v>0</v>
      </c>
      <c r="Q277" s="136"/>
      <c r="R277" s="137">
        <f>SUM(R278:R287)</f>
        <v>1.2047445919999999</v>
      </c>
      <c r="S277" s="136"/>
      <c r="T277" s="138">
        <f>SUM(T278:T287)</f>
        <v>0</v>
      </c>
      <c r="AR277" s="131" t="s">
        <v>8</v>
      </c>
      <c r="AT277" s="139" t="s">
        <v>72</v>
      </c>
      <c r="AU277" s="139" t="s">
        <v>8</v>
      </c>
      <c r="AY277" s="131" t="s">
        <v>138</v>
      </c>
      <c r="BK277" s="140">
        <f>SUM(BK278:BK287)</f>
        <v>0</v>
      </c>
    </row>
    <row r="278" spans="1:65" s="2" customFormat="1" ht="24.2" customHeight="1">
      <c r="A278" s="31"/>
      <c r="B278" s="143"/>
      <c r="C278" s="144" t="s">
        <v>404</v>
      </c>
      <c r="D278" s="144" t="s">
        <v>140</v>
      </c>
      <c r="E278" s="145" t="s">
        <v>405</v>
      </c>
      <c r="F278" s="146" t="s">
        <v>406</v>
      </c>
      <c r="G278" s="147" t="s">
        <v>256</v>
      </c>
      <c r="H278" s="148">
        <v>16.648</v>
      </c>
      <c r="I278" s="149"/>
      <c r="J278" s="150">
        <f>ROUND(I278*H278,0)</f>
        <v>0</v>
      </c>
      <c r="K278" s="146" t="s">
        <v>144</v>
      </c>
      <c r="L278" s="32"/>
      <c r="M278" s="151" t="s">
        <v>1</v>
      </c>
      <c r="N278" s="152" t="s">
        <v>38</v>
      </c>
      <c r="O278" s="57"/>
      <c r="P278" s="153">
        <f>O278*H278</f>
        <v>0</v>
      </c>
      <c r="Q278" s="153">
        <v>4.64E-4</v>
      </c>
      <c r="R278" s="153">
        <f>Q278*H278</f>
        <v>7.7246720000000001E-3</v>
      </c>
      <c r="S278" s="153">
        <v>0</v>
      </c>
      <c r="T278" s="15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5" t="s">
        <v>145</v>
      </c>
      <c r="AT278" s="155" t="s">
        <v>140</v>
      </c>
      <c r="AU278" s="155" t="s">
        <v>81</v>
      </c>
      <c r="AY278" s="16" t="s">
        <v>138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16" t="s">
        <v>8</v>
      </c>
      <c r="BK278" s="156">
        <f>ROUND(I278*H278,0)</f>
        <v>0</v>
      </c>
      <c r="BL278" s="16" t="s">
        <v>145</v>
      </c>
      <c r="BM278" s="155" t="s">
        <v>407</v>
      </c>
    </row>
    <row r="279" spans="1:65" s="13" customFormat="1" ht="22.5">
      <c r="B279" s="157"/>
      <c r="D279" s="158" t="s">
        <v>151</v>
      </c>
      <c r="E279" s="159" t="s">
        <v>1</v>
      </c>
      <c r="F279" s="160" t="s">
        <v>408</v>
      </c>
      <c r="H279" s="161">
        <v>7.258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151</v>
      </c>
      <c r="AU279" s="159" t="s">
        <v>81</v>
      </c>
      <c r="AV279" s="13" t="s">
        <v>81</v>
      </c>
      <c r="AW279" s="13" t="s">
        <v>30</v>
      </c>
      <c r="AX279" s="13" t="s">
        <v>73</v>
      </c>
      <c r="AY279" s="159" t="s">
        <v>138</v>
      </c>
    </row>
    <row r="280" spans="1:65" s="13" customFormat="1" ht="22.5">
      <c r="B280" s="157"/>
      <c r="D280" s="158" t="s">
        <v>151</v>
      </c>
      <c r="E280" s="159" t="s">
        <v>1</v>
      </c>
      <c r="F280" s="160" t="s">
        <v>409</v>
      </c>
      <c r="H280" s="161">
        <v>2.5649999999999999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151</v>
      </c>
      <c r="AU280" s="159" t="s">
        <v>81</v>
      </c>
      <c r="AV280" s="13" t="s">
        <v>81</v>
      </c>
      <c r="AW280" s="13" t="s">
        <v>30</v>
      </c>
      <c r="AX280" s="13" t="s">
        <v>73</v>
      </c>
      <c r="AY280" s="159" t="s">
        <v>138</v>
      </c>
    </row>
    <row r="281" spans="1:65" s="13" customFormat="1">
      <c r="B281" s="157"/>
      <c r="D281" s="158" t="s">
        <v>151</v>
      </c>
      <c r="E281" s="159" t="s">
        <v>1</v>
      </c>
      <c r="F281" s="160" t="s">
        <v>410</v>
      </c>
      <c r="H281" s="161">
        <v>3.25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151</v>
      </c>
      <c r="AU281" s="159" t="s">
        <v>81</v>
      </c>
      <c r="AV281" s="13" t="s">
        <v>81</v>
      </c>
      <c r="AW281" s="13" t="s">
        <v>30</v>
      </c>
      <c r="AX281" s="13" t="s">
        <v>73</v>
      </c>
      <c r="AY281" s="159" t="s">
        <v>138</v>
      </c>
    </row>
    <row r="282" spans="1:65" s="13" customFormat="1">
      <c r="B282" s="157"/>
      <c r="D282" s="158" t="s">
        <v>151</v>
      </c>
      <c r="E282" s="159" t="s">
        <v>1</v>
      </c>
      <c r="F282" s="160" t="s">
        <v>411</v>
      </c>
      <c r="H282" s="161">
        <v>3.5750000000000002</v>
      </c>
      <c r="I282" s="162"/>
      <c r="L282" s="157"/>
      <c r="M282" s="163"/>
      <c r="N282" s="164"/>
      <c r="O282" s="164"/>
      <c r="P282" s="164"/>
      <c r="Q282" s="164"/>
      <c r="R282" s="164"/>
      <c r="S282" s="164"/>
      <c r="T282" s="165"/>
      <c r="AT282" s="159" t="s">
        <v>151</v>
      </c>
      <c r="AU282" s="159" t="s">
        <v>81</v>
      </c>
      <c r="AV282" s="13" t="s">
        <v>81</v>
      </c>
      <c r="AW282" s="13" t="s">
        <v>30</v>
      </c>
      <c r="AX282" s="13" t="s">
        <v>73</v>
      </c>
      <c r="AY282" s="159" t="s">
        <v>138</v>
      </c>
    </row>
    <row r="283" spans="1:65" s="14" customFormat="1">
      <c r="B283" s="166"/>
      <c r="D283" s="158" t="s">
        <v>151</v>
      </c>
      <c r="E283" s="167" t="s">
        <v>1</v>
      </c>
      <c r="F283" s="168" t="s">
        <v>203</v>
      </c>
      <c r="H283" s="169">
        <v>16.648</v>
      </c>
      <c r="I283" s="170"/>
      <c r="L283" s="166"/>
      <c r="M283" s="171"/>
      <c r="N283" s="172"/>
      <c r="O283" s="172"/>
      <c r="P283" s="172"/>
      <c r="Q283" s="172"/>
      <c r="R283" s="172"/>
      <c r="S283" s="172"/>
      <c r="T283" s="173"/>
      <c r="AT283" s="167" t="s">
        <v>151</v>
      </c>
      <c r="AU283" s="167" t="s">
        <v>81</v>
      </c>
      <c r="AV283" s="14" t="s">
        <v>153</v>
      </c>
      <c r="AW283" s="14" t="s">
        <v>30</v>
      </c>
      <c r="AX283" s="14" t="s">
        <v>8</v>
      </c>
      <c r="AY283" s="167" t="s">
        <v>138</v>
      </c>
    </row>
    <row r="284" spans="1:65" s="2" customFormat="1" ht="24.2" customHeight="1">
      <c r="A284" s="31"/>
      <c r="B284" s="143"/>
      <c r="C284" s="144" t="s">
        <v>412</v>
      </c>
      <c r="D284" s="144" t="s">
        <v>140</v>
      </c>
      <c r="E284" s="145" t="s">
        <v>413</v>
      </c>
      <c r="F284" s="146" t="s">
        <v>414</v>
      </c>
      <c r="G284" s="147" t="s">
        <v>256</v>
      </c>
      <c r="H284" s="148">
        <v>14.134</v>
      </c>
      <c r="I284" s="149"/>
      <c r="J284" s="150">
        <f>ROUND(I284*H284,0)</f>
        <v>0</v>
      </c>
      <c r="K284" s="146" t="s">
        <v>144</v>
      </c>
      <c r="L284" s="32"/>
      <c r="M284" s="151" t="s">
        <v>1</v>
      </c>
      <c r="N284" s="152" t="s">
        <v>38</v>
      </c>
      <c r="O284" s="57"/>
      <c r="P284" s="153">
        <f>O284*H284</f>
        <v>0</v>
      </c>
      <c r="Q284" s="153">
        <v>8.4000000000000005E-2</v>
      </c>
      <c r="R284" s="153">
        <f>Q284*H284</f>
        <v>1.1872560000000001</v>
      </c>
      <c r="S284" s="153">
        <v>0</v>
      </c>
      <c r="T284" s="15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5" t="s">
        <v>145</v>
      </c>
      <c r="AT284" s="155" t="s">
        <v>140</v>
      </c>
      <c r="AU284" s="155" t="s">
        <v>81</v>
      </c>
      <c r="AY284" s="16" t="s">
        <v>138</v>
      </c>
      <c r="BE284" s="156">
        <f>IF(N284="základní",J284,0)</f>
        <v>0</v>
      </c>
      <c r="BF284" s="156">
        <f>IF(N284="snížená",J284,0)</f>
        <v>0</v>
      </c>
      <c r="BG284" s="156">
        <f>IF(N284="zákl. přenesená",J284,0)</f>
        <v>0</v>
      </c>
      <c r="BH284" s="156">
        <f>IF(N284="sníž. přenesená",J284,0)</f>
        <v>0</v>
      </c>
      <c r="BI284" s="156">
        <f>IF(N284="nulová",J284,0)</f>
        <v>0</v>
      </c>
      <c r="BJ284" s="16" t="s">
        <v>8</v>
      </c>
      <c r="BK284" s="156">
        <f>ROUND(I284*H284,0)</f>
        <v>0</v>
      </c>
      <c r="BL284" s="16" t="s">
        <v>145</v>
      </c>
      <c r="BM284" s="155" t="s">
        <v>415</v>
      </c>
    </row>
    <row r="285" spans="1:65" s="13" customFormat="1">
      <c r="B285" s="157"/>
      <c r="D285" s="158" t="s">
        <v>151</v>
      </c>
      <c r="E285" s="159" t="s">
        <v>1</v>
      </c>
      <c r="F285" s="160" t="s">
        <v>416</v>
      </c>
      <c r="H285" s="161">
        <v>14.134</v>
      </c>
      <c r="I285" s="162"/>
      <c r="L285" s="157"/>
      <c r="M285" s="163"/>
      <c r="N285" s="164"/>
      <c r="O285" s="164"/>
      <c r="P285" s="164"/>
      <c r="Q285" s="164"/>
      <c r="R285" s="164"/>
      <c r="S285" s="164"/>
      <c r="T285" s="165"/>
      <c r="AT285" s="159" t="s">
        <v>151</v>
      </c>
      <c r="AU285" s="159" t="s">
        <v>81</v>
      </c>
      <c r="AV285" s="13" t="s">
        <v>81</v>
      </c>
      <c r="AW285" s="13" t="s">
        <v>30</v>
      </c>
      <c r="AX285" s="13" t="s">
        <v>8</v>
      </c>
      <c r="AY285" s="159" t="s">
        <v>138</v>
      </c>
    </row>
    <row r="286" spans="1:65" s="2" customFormat="1" ht="24.2" customHeight="1">
      <c r="A286" s="31"/>
      <c r="B286" s="143"/>
      <c r="C286" s="144" t="s">
        <v>417</v>
      </c>
      <c r="D286" s="144" t="s">
        <v>140</v>
      </c>
      <c r="E286" s="145" t="s">
        <v>418</v>
      </c>
      <c r="F286" s="146" t="s">
        <v>419</v>
      </c>
      <c r="G286" s="147" t="s">
        <v>256</v>
      </c>
      <c r="H286" s="148">
        <v>6.8760000000000003</v>
      </c>
      <c r="I286" s="149"/>
      <c r="J286" s="150">
        <f>ROUND(I286*H286,0)</f>
        <v>0</v>
      </c>
      <c r="K286" s="146" t="s">
        <v>144</v>
      </c>
      <c r="L286" s="32"/>
      <c r="M286" s="151" t="s">
        <v>1</v>
      </c>
      <c r="N286" s="152" t="s">
        <v>38</v>
      </c>
      <c r="O286" s="57"/>
      <c r="P286" s="153">
        <f>O286*H286</f>
        <v>0</v>
      </c>
      <c r="Q286" s="153">
        <v>1.42E-3</v>
      </c>
      <c r="R286" s="153">
        <f>Q286*H286</f>
        <v>9.7639200000000006E-3</v>
      </c>
      <c r="S286" s="153">
        <v>0</v>
      </c>
      <c r="T286" s="15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5" t="s">
        <v>145</v>
      </c>
      <c r="AT286" s="155" t="s">
        <v>140</v>
      </c>
      <c r="AU286" s="155" t="s">
        <v>81</v>
      </c>
      <c r="AY286" s="16" t="s">
        <v>138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6" t="s">
        <v>8</v>
      </c>
      <c r="BK286" s="156">
        <f>ROUND(I286*H286,0)</f>
        <v>0</v>
      </c>
      <c r="BL286" s="16" t="s">
        <v>145</v>
      </c>
      <c r="BM286" s="155" t="s">
        <v>420</v>
      </c>
    </row>
    <row r="287" spans="1:65" s="13" customFormat="1">
      <c r="B287" s="157"/>
      <c r="D287" s="158" t="s">
        <v>151</v>
      </c>
      <c r="E287" s="159" t="s">
        <v>1</v>
      </c>
      <c r="F287" s="160" t="s">
        <v>421</v>
      </c>
      <c r="H287" s="161">
        <v>6.8760000000000003</v>
      </c>
      <c r="I287" s="162"/>
      <c r="L287" s="157"/>
      <c r="M287" s="163"/>
      <c r="N287" s="164"/>
      <c r="O287" s="164"/>
      <c r="P287" s="164"/>
      <c r="Q287" s="164"/>
      <c r="R287" s="164"/>
      <c r="S287" s="164"/>
      <c r="T287" s="165"/>
      <c r="AT287" s="159" t="s">
        <v>151</v>
      </c>
      <c r="AU287" s="159" t="s">
        <v>81</v>
      </c>
      <c r="AV287" s="13" t="s">
        <v>81</v>
      </c>
      <c r="AW287" s="13" t="s">
        <v>30</v>
      </c>
      <c r="AX287" s="13" t="s">
        <v>8</v>
      </c>
      <c r="AY287" s="159" t="s">
        <v>138</v>
      </c>
    </row>
    <row r="288" spans="1:65" s="12" customFormat="1" ht="22.9" customHeight="1">
      <c r="B288" s="130"/>
      <c r="D288" s="131" t="s">
        <v>72</v>
      </c>
      <c r="E288" s="141" t="s">
        <v>186</v>
      </c>
      <c r="F288" s="141" t="s">
        <v>422</v>
      </c>
      <c r="I288" s="133"/>
      <c r="J288" s="142">
        <f>BK288</f>
        <v>0</v>
      </c>
      <c r="L288" s="130"/>
      <c r="M288" s="135"/>
      <c r="N288" s="136"/>
      <c r="O288" s="136"/>
      <c r="P288" s="137">
        <f>SUM(P289:P293)</f>
        <v>0</v>
      </c>
      <c r="Q288" s="136"/>
      <c r="R288" s="137">
        <f>SUM(R289:R293)</f>
        <v>0.17430259999999997</v>
      </c>
      <c r="S288" s="136"/>
      <c r="T288" s="138">
        <f>SUM(T289:T293)</f>
        <v>0</v>
      </c>
      <c r="AR288" s="131" t="s">
        <v>8</v>
      </c>
      <c r="AT288" s="139" t="s">
        <v>72</v>
      </c>
      <c r="AU288" s="139" t="s">
        <v>8</v>
      </c>
      <c r="AY288" s="131" t="s">
        <v>138</v>
      </c>
      <c r="BK288" s="140">
        <f>SUM(BK289:BK293)</f>
        <v>0</v>
      </c>
    </row>
    <row r="289" spans="1:65" s="2" customFormat="1" ht="33" customHeight="1">
      <c r="A289" s="31"/>
      <c r="B289" s="143"/>
      <c r="C289" s="144" t="s">
        <v>423</v>
      </c>
      <c r="D289" s="144" t="s">
        <v>140</v>
      </c>
      <c r="E289" s="145" t="s">
        <v>424</v>
      </c>
      <c r="F289" s="146" t="s">
        <v>425</v>
      </c>
      <c r="G289" s="147" t="s">
        <v>143</v>
      </c>
      <c r="H289" s="148">
        <v>1</v>
      </c>
      <c r="I289" s="149"/>
      <c r="J289" s="150">
        <f>ROUND(I289*H289,0)</f>
        <v>0</v>
      </c>
      <c r="K289" s="146" t="s">
        <v>144</v>
      </c>
      <c r="L289" s="32"/>
      <c r="M289" s="151" t="s">
        <v>1</v>
      </c>
      <c r="N289" s="152" t="s">
        <v>38</v>
      </c>
      <c r="O289" s="57"/>
      <c r="P289" s="153">
        <f>O289*H289</f>
        <v>0</v>
      </c>
      <c r="Q289" s="153">
        <v>0.1532096</v>
      </c>
      <c r="R289" s="153">
        <f>Q289*H289</f>
        <v>0.1532096</v>
      </c>
      <c r="S289" s="153">
        <v>0</v>
      </c>
      <c r="T289" s="154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5" t="s">
        <v>145</v>
      </c>
      <c r="AT289" s="155" t="s">
        <v>140</v>
      </c>
      <c r="AU289" s="155" t="s">
        <v>81</v>
      </c>
      <c r="AY289" s="16" t="s">
        <v>138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6" t="s">
        <v>8</v>
      </c>
      <c r="BK289" s="156">
        <f>ROUND(I289*H289,0)</f>
        <v>0</v>
      </c>
      <c r="BL289" s="16" t="s">
        <v>145</v>
      </c>
      <c r="BM289" s="155" t="s">
        <v>426</v>
      </c>
    </row>
    <row r="290" spans="1:65" s="2" customFormat="1" ht="37.9" customHeight="1">
      <c r="A290" s="31"/>
      <c r="B290" s="143"/>
      <c r="C290" s="144" t="s">
        <v>427</v>
      </c>
      <c r="D290" s="144" t="s">
        <v>140</v>
      </c>
      <c r="E290" s="145" t="s">
        <v>428</v>
      </c>
      <c r="F290" s="146" t="s">
        <v>429</v>
      </c>
      <c r="G290" s="147" t="s">
        <v>143</v>
      </c>
      <c r="H290" s="148">
        <v>1</v>
      </c>
      <c r="I290" s="149"/>
      <c r="J290" s="150">
        <f>ROUND(I290*H290,0)</f>
        <v>0</v>
      </c>
      <c r="K290" s="146" t="s">
        <v>144</v>
      </c>
      <c r="L290" s="32"/>
      <c r="M290" s="151" t="s">
        <v>1</v>
      </c>
      <c r="N290" s="152" t="s">
        <v>38</v>
      </c>
      <c r="O290" s="57"/>
      <c r="P290" s="153">
        <f>O290*H290</f>
        <v>0</v>
      </c>
      <c r="Q290" s="153">
        <v>1.6806000000000001E-2</v>
      </c>
      <c r="R290" s="153">
        <f>Q290*H290</f>
        <v>1.6806000000000001E-2</v>
      </c>
      <c r="S290" s="153">
        <v>0</v>
      </c>
      <c r="T290" s="154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55" t="s">
        <v>145</v>
      </c>
      <c r="AT290" s="155" t="s">
        <v>140</v>
      </c>
      <c r="AU290" s="155" t="s">
        <v>81</v>
      </c>
      <c r="AY290" s="16" t="s">
        <v>138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6" t="s">
        <v>8</v>
      </c>
      <c r="BK290" s="156">
        <f>ROUND(I290*H290,0)</f>
        <v>0</v>
      </c>
      <c r="BL290" s="16" t="s">
        <v>145</v>
      </c>
      <c r="BM290" s="155" t="s">
        <v>430</v>
      </c>
    </row>
    <row r="291" spans="1:65" s="2" customFormat="1" ht="37.9" customHeight="1">
      <c r="A291" s="31"/>
      <c r="B291" s="143"/>
      <c r="C291" s="144" t="s">
        <v>431</v>
      </c>
      <c r="D291" s="144" t="s">
        <v>140</v>
      </c>
      <c r="E291" s="145" t="s">
        <v>432</v>
      </c>
      <c r="F291" s="146" t="s">
        <v>433</v>
      </c>
      <c r="G291" s="147" t="s">
        <v>143</v>
      </c>
      <c r="H291" s="148">
        <v>1</v>
      </c>
      <c r="I291" s="149"/>
      <c r="J291" s="150">
        <f>ROUND(I291*H291,0)</f>
        <v>0</v>
      </c>
      <c r="K291" s="146" t="s">
        <v>144</v>
      </c>
      <c r="L291" s="32"/>
      <c r="M291" s="151" t="s">
        <v>1</v>
      </c>
      <c r="N291" s="152" t="s">
        <v>38</v>
      </c>
      <c r="O291" s="57"/>
      <c r="P291" s="153">
        <f>O291*H291</f>
        <v>0</v>
      </c>
      <c r="Q291" s="153">
        <v>0</v>
      </c>
      <c r="R291" s="153">
        <f>Q291*H291</f>
        <v>0</v>
      </c>
      <c r="S291" s="153">
        <v>0</v>
      </c>
      <c r="T291" s="15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5" t="s">
        <v>145</v>
      </c>
      <c r="AT291" s="155" t="s">
        <v>140</v>
      </c>
      <c r="AU291" s="155" t="s">
        <v>81</v>
      </c>
      <c r="AY291" s="16" t="s">
        <v>138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6" t="s">
        <v>8</v>
      </c>
      <c r="BK291" s="156">
        <f>ROUND(I291*H291,0)</f>
        <v>0</v>
      </c>
      <c r="BL291" s="16" t="s">
        <v>145</v>
      </c>
      <c r="BM291" s="155" t="s">
        <v>434</v>
      </c>
    </row>
    <row r="292" spans="1:65" s="2" customFormat="1" ht="33" customHeight="1">
      <c r="A292" s="31"/>
      <c r="B292" s="143"/>
      <c r="C292" s="144" t="s">
        <v>435</v>
      </c>
      <c r="D292" s="144" t="s">
        <v>140</v>
      </c>
      <c r="E292" s="145" t="s">
        <v>436</v>
      </c>
      <c r="F292" s="146" t="s">
        <v>437</v>
      </c>
      <c r="G292" s="147" t="s">
        <v>143</v>
      </c>
      <c r="H292" s="148">
        <v>1</v>
      </c>
      <c r="I292" s="149"/>
      <c r="J292" s="150">
        <f>ROUND(I292*H292,0)</f>
        <v>0</v>
      </c>
      <c r="K292" s="146" t="s">
        <v>144</v>
      </c>
      <c r="L292" s="32"/>
      <c r="M292" s="151" t="s">
        <v>1</v>
      </c>
      <c r="N292" s="152" t="s">
        <v>38</v>
      </c>
      <c r="O292" s="57"/>
      <c r="P292" s="153">
        <f>O292*H292</f>
        <v>0</v>
      </c>
      <c r="Q292" s="153">
        <v>1.387E-3</v>
      </c>
      <c r="R292" s="153">
        <f>Q292*H292</f>
        <v>1.387E-3</v>
      </c>
      <c r="S292" s="153">
        <v>0</v>
      </c>
      <c r="T292" s="154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5" t="s">
        <v>145</v>
      </c>
      <c r="AT292" s="155" t="s">
        <v>140</v>
      </c>
      <c r="AU292" s="155" t="s">
        <v>81</v>
      </c>
      <c r="AY292" s="16" t="s">
        <v>138</v>
      </c>
      <c r="BE292" s="156">
        <f>IF(N292="základní",J292,0)</f>
        <v>0</v>
      </c>
      <c r="BF292" s="156">
        <f>IF(N292="snížená",J292,0)</f>
        <v>0</v>
      </c>
      <c r="BG292" s="156">
        <f>IF(N292="zákl. přenesená",J292,0)</f>
        <v>0</v>
      </c>
      <c r="BH292" s="156">
        <f>IF(N292="sníž. přenesená",J292,0)</f>
        <v>0</v>
      </c>
      <c r="BI292" s="156">
        <f>IF(N292="nulová",J292,0)</f>
        <v>0</v>
      </c>
      <c r="BJ292" s="16" t="s">
        <v>8</v>
      </c>
      <c r="BK292" s="156">
        <f>ROUND(I292*H292,0)</f>
        <v>0</v>
      </c>
      <c r="BL292" s="16" t="s">
        <v>145</v>
      </c>
      <c r="BM292" s="155" t="s">
        <v>438</v>
      </c>
    </row>
    <row r="293" spans="1:65" s="2" customFormat="1" ht="37.9" customHeight="1">
      <c r="A293" s="31"/>
      <c r="B293" s="143"/>
      <c r="C293" s="144" t="s">
        <v>439</v>
      </c>
      <c r="D293" s="144" t="s">
        <v>140</v>
      </c>
      <c r="E293" s="145" t="s">
        <v>440</v>
      </c>
      <c r="F293" s="146" t="s">
        <v>441</v>
      </c>
      <c r="G293" s="147" t="s">
        <v>143</v>
      </c>
      <c r="H293" s="148">
        <v>1</v>
      </c>
      <c r="I293" s="149"/>
      <c r="J293" s="150">
        <f>ROUND(I293*H293,0)</f>
        <v>0</v>
      </c>
      <c r="K293" s="146" t="s">
        <v>144</v>
      </c>
      <c r="L293" s="32"/>
      <c r="M293" s="151" t="s">
        <v>1</v>
      </c>
      <c r="N293" s="152" t="s">
        <v>38</v>
      </c>
      <c r="O293" s="57"/>
      <c r="P293" s="153">
        <f>O293*H293</f>
        <v>0</v>
      </c>
      <c r="Q293" s="153">
        <v>2.8999999999999998E-3</v>
      </c>
      <c r="R293" s="153">
        <f>Q293*H293</f>
        <v>2.8999999999999998E-3</v>
      </c>
      <c r="S293" s="153">
        <v>0</v>
      </c>
      <c r="T293" s="15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5" t="s">
        <v>145</v>
      </c>
      <c r="AT293" s="155" t="s">
        <v>140</v>
      </c>
      <c r="AU293" s="155" t="s">
        <v>81</v>
      </c>
      <c r="AY293" s="16" t="s">
        <v>138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6" t="s">
        <v>8</v>
      </c>
      <c r="BK293" s="156">
        <f>ROUND(I293*H293,0)</f>
        <v>0</v>
      </c>
      <c r="BL293" s="16" t="s">
        <v>145</v>
      </c>
      <c r="BM293" s="155" t="s">
        <v>442</v>
      </c>
    </row>
    <row r="294" spans="1:65" s="12" customFormat="1" ht="22.9" customHeight="1">
      <c r="B294" s="130"/>
      <c r="D294" s="131" t="s">
        <v>72</v>
      </c>
      <c r="E294" s="141" t="s">
        <v>190</v>
      </c>
      <c r="F294" s="141" t="s">
        <v>443</v>
      </c>
      <c r="I294" s="133"/>
      <c r="J294" s="142">
        <f>BK294</f>
        <v>0</v>
      </c>
      <c r="L294" s="130"/>
      <c r="M294" s="135"/>
      <c r="N294" s="136"/>
      <c r="O294" s="136"/>
      <c r="P294" s="137">
        <f>SUM(P295:P356)</f>
        <v>0</v>
      </c>
      <c r="Q294" s="136"/>
      <c r="R294" s="137">
        <f>SUM(R295:R356)</f>
        <v>4.0291157825999999</v>
      </c>
      <c r="S294" s="136"/>
      <c r="T294" s="138">
        <f>SUM(T295:T356)</f>
        <v>0.18</v>
      </c>
      <c r="AR294" s="131" t="s">
        <v>8</v>
      </c>
      <c r="AT294" s="139" t="s">
        <v>72</v>
      </c>
      <c r="AU294" s="139" t="s">
        <v>8</v>
      </c>
      <c r="AY294" s="131" t="s">
        <v>138</v>
      </c>
      <c r="BK294" s="140">
        <f>SUM(BK295:BK356)</f>
        <v>0</v>
      </c>
    </row>
    <row r="295" spans="1:65" s="2" customFormat="1" ht="24.2" customHeight="1">
      <c r="A295" s="31"/>
      <c r="B295" s="143"/>
      <c r="C295" s="144" t="s">
        <v>444</v>
      </c>
      <c r="D295" s="144" t="s">
        <v>140</v>
      </c>
      <c r="E295" s="145" t="s">
        <v>445</v>
      </c>
      <c r="F295" s="146" t="s">
        <v>446</v>
      </c>
      <c r="G295" s="147" t="s">
        <v>149</v>
      </c>
      <c r="H295" s="148">
        <v>7.64</v>
      </c>
      <c r="I295" s="149"/>
      <c r="J295" s="150">
        <f>ROUND(I295*H295,0)</f>
        <v>0</v>
      </c>
      <c r="K295" s="146" t="s">
        <v>144</v>
      </c>
      <c r="L295" s="32"/>
      <c r="M295" s="151" t="s">
        <v>1</v>
      </c>
      <c r="N295" s="152" t="s">
        <v>38</v>
      </c>
      <c r="O295" s="57"/>
      <c r="P295" s="153">
        <f>O295*H295</f>
        <v>0</v>
      </c>
      <c r="Q295" s="153">
        <v>2.966E-4</v>
      </c>
      <c r="R295" s="153">
        <f>Q295*H295</f>
        <v>2.2660239999999997E-3</v>
      </c>
      <c r="S295" s="153">
        <v>0</v>
      </c>
      <c r="T295" s="154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5" t="s">
        <v>145</v>
      </c>
      <c r="AT295" s="155" t="s">
        <v>140</v>
      </c>
      <c r="AU295" s="155" t="s">
        <v>81</v>
      </c>
      <c r="AY295" s="16" t="s">
        <v>138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6" t="s">
        <v>8</v>
      </c>
      <c r="BK295" s="156">
        <f>ROUND(I295*H295,0)</f>
        <v>0</v>
      </c>
      <c r="BL295" s="16" t="s">
        <v>145</v>
      </c>
      <c r="BM295" s="155" t="s">
        <v>447</v>
      </c>
    </row>
    <row r="296" spans="1:65" s="13" customFormat="1">
      <c r="B296" s="157"/>
      <c r="D296" s="158" t="s">
        <v>151</v>
      </c>
      <c r="E296" s="159" t="s">
        <v>1</v>
      </c>
      <c r="F296" s="160" t="s">
        <v>448</v>
      </c>
      <c r="H296" s="161">
        <v>7.64</v>
      </c>
      <c r="I296" s="162"/>
      <c r="L296" s="157"/>
      <c r="M296" s="163"/>
      <c r="N296" s="164"/>
      <c r="O296" s="164"/>
      <c r="P296" s="164"/>
      <c r="Q296" s="164"/>
      <c r="R296" s="164"/>
      <c r="S296" s="164"/>
      <c r="T296" s="165"/>
      <c r="AT296" s="159" t="s">
        <v>151</v>
      </c>
      <c r="AU296" s="159" t="s">
        <v>81</v>
      </c>
      <c r="AV296" s="13" t="s">
        <v>81</v>
      </c>
      <c r="AW296" s="13" t="s">
        <v>30</v>
      </c>
      <c r="AX296" s="13" t="s">
        <v>8</v>
      </c>
      <c r="AY296" s="159" t="s">
        <v>138</v>
      </c>
    </row>
    <row r="297" spans="1:65" s="2" customFormat="1" ht="24.2" customHeight="1">
      <c r="A297" s="31"/>
      <c r="B297" s="143"/>
      <c r="C297" s="174" t="s">
        <v>449</v>
      </c>
      <c r="D297" s="174" t="s">
        <v>282</v>
      </c>
      <c r="E297" s="175" t="s">
        <v>450</v>
      </c>
      <c r="F297" s="176" t="s">
        <v>451</v>
      </c>
      <c r="G297" s="177" t="s">
        <v>452</v>
      </c>
      <c r="H297" s="178">
        <v>428</v>
      </c>
      <c r="I297" s="179"/>
      <c r="J297" s="180">
        <f>ROUND(I297*H297,0)</f>
        <v>0</v>
      </c>
      <c r="K297" s="176" t="s">
        <v>1</v>
      </c>
      <c r="L297" s="181"/>
      <c r="M297" s="182" t="s">
        <v>1</v>
      </c>
      <c r="N297" s="183" t="s">
        <v>38</v>
      </c>
      <c r="O297" s="57"/>
      <c r="P297" s="153">
        <f>O297*H297</f>
        <v>0</v>
      </c>
      <c r="Q297" s="153">
        <v>1E-3</v>
      </c>
      <c r="R297" s="153">
        <f>Q297*H297</f>
        <v>0.42799999999999999</v>
      </c>
      <c r="S297" s="153">
        <v>0</v>
      </c>
      <c r="T297" s="154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55" t="s">
        <v>186</v>
      </c>
      <c r="AT297" s="155" t="s">
        <v>282</v>
      </c>
      <c r="AU297" s="155" t="s">
        <v>81</v>
      </c>
      <c r="AY297" s="16" t="s">
        <v>138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6" t="s">
        <v>8</v>
      </c>
      <c r="BK297" s="156">
        <f>ROUND(I297*H297,0)</f>
        <v>0</v>
      </c>
      <c r="BL297" s="16" t="s">
        <v>145</v>
      </c>
      <c r="BM297" s="155" t="s">
        <v>453</v>
      </c>
    </row>
    <row r="298" spans="1:65" s="13" customFormat="1">
      <c r="B298" s="157"/>
      <c r="D298" s="158" t="s">
        <v>151</v>
      </c>
      <c r="E298" s="159" t="s">
        <v>1</v>
      </c>
      <c r="F298" s="160" t="s">
        <v>454</v>
      </c>
      <c r="H298" s="161">
        <v>428</v>
      </c>
      <c r="I298" s="162"/>
      <c r="L298" s="157"/>
      <c r="M298" s="163"/>
      <c r="N298" s="164"/>
      <c r="O298" s="164"/>
      <c r="P298" s="164"/>
      <c r="Q298" s="164"/>
      <c r="R298" s="164"/>
      <c r="S298" s="164"/>
      <c r="T298" s="165"/>
      <c r="AT298" s="159" t="s">
        <v>151</v>
      </c>
      <c r="AU298" s="159" t="s">
        <v>81</v>
      </c>
      <c r="AV298" s="13" t="s">
        <v>81</v>
      </c>
      <c r="AW298" s="13" t="s">
        <v>30</v>
      </c>
      <c r="AX298" s="13" t="s">
        <v>8</v>
      </c>
      <c r="AY298" s="159" t="s">
        <v>138</v>
      </c>
    </row>
    <row r="299" spans="1:65" s="2" customFormat="1" ht="24.2" customHeight="1">
      <c r="A299" s="31"/>
      <c r="B299" s="143"/>
      <c r="C299" s="144" t="s">
        <v>455</v>
      </c>
      <c r="D299" s="144" t="s">
        <v>140</v>
      </c>
      <c r="E299" s="145" t="s">
        <v>456</v>
      </c>
      <c r="F299" s="146" t="s">
        <v>457</v>
      </c>
      <c r="G299" s="147" t="s">
        <v>143</v>
      </c>
      <c r="H299" s="148">
        <v>10</v>
      </c>
      <c r="I299" s="149"/>
      <c r="J299" s="150">
        <f>ROUND(I299*H299,0)</f>
        <v>0</v>
      </c>
      <c r="K299" s="146" t="s">
        <v>144</v>
      </c>
      <c r="L299" s="32"/>
      <c r="M299" s="151" t="s">
        <v>1</v>
      </c>
      <c r="N299" s="152" t="s">
        <v>38</v>
      </c>
      <c r="O299" s="57"/>
      <c r="P299" s="153">
        <f>O299*H299</f>
        <v>0</v>
      </c>
      <c r="Q299" s="153">
        <v>0</v>
      </c>
      <c r="R299" s="153">
        <f>Q299*H299</f>
        <v>0</v>
      </c>
      <c r="S299" s="153">
        <v>0</v>
      </c>
      <c r="T299" s="154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5" t="s">
        <v>145</v>
      </c>
      <c r="AT299" s="155" t="s">
        <v>140</v>
      </c>
      <c r="AU299" s="155" t="s">
        <v>81</v>
      </c>
      <c r="AY299" s="16" t="s">
        <v>138</v>
      </c>
      <c r="BE299" s="156">
        <f>IF(N299="základní",J299,0)</f>
        <v>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6" t="s">
        <v>8</v>
      </c>
      <c r="BK299" s="156">
        <f>ROUND(I299*H299,0)</f>
        <v>0</v>
      </c>
      <c r="BL299" s="16" t="s">
        <v>145</v>
      </c>
      <c r="BM299" s="155" t="s">
        <v>458</v>
      </c>
    </row>
    <row r="300" spans="1:65" s="13" customFormat="1">
      <c r="B300" s="157"/>
      <c r="D300" s="158" t="s">
        <v>151</v>
      </c>
      <c r="E300" s="159" t="s">
        <v>1</v>
      </c>
      <c r="F300" s="160" t="s">
        <v>194</v>
      </c>
      <c r="H300" s="161">
        <v>10</v>
      </c>
      <c r="I300" s="162"/>
      <c r="L300" s="157"/>
      <c r="M300" s="163"/>
      <c r="N300" s="164"/>
      <c r="O300" s="164"/>
      <c r="P300" s="164"/>
      <c r="Q300" s="164"/>
      <c r="R300" s="164"/>
      <c r="S300" s="164"/>
      <c r="T300" s="165"/>
      <c r="AT300" s="159" t="s">
        <v>151</v>
      </c>
      <c r="AU300" s="159" t="s">
        <v>81</v>
      </c>
      <c r="AV300" s="13" t="s">
        <v>81</v>
      </c>
      <c r="AW300" s="13" t="s">
        <v>30</v>
      </c>
      <c r="AX300" s="13" t="s">
        <v>8</v>
      </c>
      <c r="AY300" s="159" t="s">
        <v>138</v>
      </c>
    </row>
    <row r="301" spans="1:65" s="2" customFormat="1" ht="24.2" customHeight="1">
      <c r="A301" s="31"/>
      <c r="B301" s="143"/>
      <c r="C301" s="144" t="s">
        <v>459</v>
      </c>
      <c r="D301" s="144" t="s">
        <v>140</v>
      </c>
      <c r="E301" s="145" t="s">
        <v>460</v>
      </c>
      <c r="F301" s="146" t="s">
        <v>461</v>
      </c>
      <c r="G301" s="147" t="s">
        <v>143</v>
      </c>
      <c r="H301" s="148">
        <v>900</v>
      </c>
      <c r="I301" s="149"/>
      <c r="J301" s="150">
        <f>ROUND(I301*H301,0)</f>
        <v>0</v>
      </c>
      <c r="K301" s="146" t="s">
        <v>144</v>
      </c>
      <c r="L301" s="32"/>
      <c r="M301" s="151" t="s">
        <v>1</v>
      </c>
      <c r="N301" s="152" t="s">
        <v>38</v>
      </c>
      <c r="O301" s="57"/>
      <c r="P301" s="153">
        <f>O301*H301</f>
        <v>0</v>
      </c>
      <c r="Q301" s="153">
        <v>0</v>
      </c>
      <c r="R301" s="153">
        <f>Q301*H301</f>
        <v>0</v>
      </c>
      <c r="S301" s="153">
        <v>0</v>
      </c>
      <c r="T301" s="154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5" t="s">
        <v>145</v>
      </c>
      <c r="AT301" s="155" t="s">
        <v>140</v>
      </c>
      <c r="AU301" s="155" t="s">
        <v>81</v>
      </c>
      <c r="AY301" s="16" t="s">
        <v>138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6" t="s">
        <v>8</v>
      </c>
      <c r="BK301" s="156">
        <f>ROUND(I301*H301,0)</f>
        <v>0</v>
      </c>
      <c r="BL301" s="16" t="s">
        <v>145</v>
      </c>
      <c r="BM301" s="155" t="s">
        <v>462</v>
      </c>
    </row>
    <row r="302" spans="1:65" s="13" customFormat="1">
      <c r="B302" s="157"/>
      <c r="D302" s="158" t="s">
        <v>151</v>
      </c>
      <c r="E302" s="159" t="s">
        <v>1</v>
      </c>
      <c r="F302" s="160" t="s">
        <v>463</v>
      </c>
      <c r="H302" s="161">
        <v>900</v>
      </c>
      <c r="I302" s="162"/>
      <c r="L302" s="157"/>
      <c r="M302" s="163"/>
      <c r="N302" s="164"/>
      <c r="O302" s="164"/>
      <c r="P302" s="164"/>
      <c r="Q302" s="164"/>
      <c r="R302" s="164"/>
      <c r="S302" s="164"/>
      <c r="T302" s="165"/>
      <c r="AT302" s="159" t="s">
        <v>151</v>
      </c>
      <c r="AU302" s="159" t="s">
        <v>81</v>
      </c>
      <c r="AV302" s="13" t="s">
        <v>81</v>
      </c>
      <c r="AW302" s="13" t="s">
        <v>30</v>
      </c>
      <c r="AX302" s="13" t="s">
        <v>8</v>
      </c>
      <c r="AY302" s="159" t="s">
        <v>138</v>
      </c>
    </row>
    <row r="303" spans="1:65" s="2" customFormat="1" ht="24.2" customHeight="1">
      <c r="A303" s="31"/>
      <c r="B303" s="143"/>
      <c r="C303" s="144" t="s">
        <v>464</v>
      </c>
      <c r="D303" s="144" t="s">
        <v>140</v>
      </c>
      <c r="E303" s="145" t="s">
        <v>465</v>
      </c>
      <c r="F303" s="146" t="s">
        <v>466</v>
      </c>
      <c r="G303" s="147" t="s">
        <v>143</v>
      </c>
      <c r="H303" s="148">
        <v>4</v>
      </c>
      <c r="I303" s="149"/>
      <c r="J303" s="150">
        <f>ROUND(I303*H303,0)</f>
        <v>0</v>
      </c>
      <c r="K303" s="146" t="s">
        <v>144</v>
      </c>
      <c r="L303" s="32"/>
      <c r="M303" s="151" t="s">
        <v>1</v>
      </c>
      <c r="N303" s="152" t="s">
        <v>38</v>
      </c>
      <c r="O303" s="57"/>
      <c r="P303" s="153">
        <f>O303*H303</f>
        <v>0</v>
      </c>
      <c r="Q303" s="153">
        <v>1.3334400000000001E-5</v>
      </c>
      <c r="R303" s="153">
        <f>Q303*H303</f>
        <v>5.3337600000000002E-5</v>
      </c>
      <c r="S303" s="153">
        <v>0</v>
      </c>
      <c r="T303" s="154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5" t="s">
        <v>145</v>
      </c>
      <c r="AT303" s="155" t="s">
        <v>140</v>
      </c>
      <c r="AU303" s="155" t="s">
        <v>81</v>
      </c>
      <c r="AY303" s="16" t="s">
        <v>138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6" t="s">
        <v>8</v>
      </c>
      <c r="BK303" s="156">
        <f>ROUND(I303*H303,0)</f>
        <v>0</v>
      </c>
      <c r="BL303" s="16" t="s">
        <v>145</v>
      </c>
      <c r="BM303" s="155" t="s">
        <v>467</v>
      </c>
    </row>
    <row r="304" spans="1:65" s="13" customFormat="1">
      <c r="B304" s="157"/>
      <c r="D304" s="158" t="s">
        <v>151</v>
      </c>
      <c r="E304" s="159" t="s">
        <v>1</v>
      </c>
      <c r="F304" s="160" t="s">
        <v>468</v>
      </c>
      <c r="H304" s="161">
        <v>4</v>
      </c>
      <c r="I304" s="162"/>
      <c r="L304" s="157"/>
      <c r="M304" s="163"/>
      <c r="N304" s="164"/>
      <c r="O304" s="164"/>
      <c r="P304" s="164"/>
      <c r="Q304" s="164"/>
      <c r="R304" s="164"/>
      <c r="S304" s="164"/>
      <c r="T304" s="165"/>
      <c r="AT304" s="159" t="s">
        <v>151</v>
      </c>
      <c r="AU304" s="159" t="s">
        <v>81</v>
      </c>
      <c r="AV304" s="13" t="s">
        <v>81</v>
      </c>
      <c r="AW304" s="13" t="s">
        <v>30</v>
      </c>
      <c r="AX304" s="13" t="s">
        <v>8</v>
      </c>
      <c r="AY304" s="159" t="s">
        <v>138</v>
      </c>
    </row>
    <row r="305" spans="1:65" s="2" customFormat="1" ht="24.2" customHeight="1">
      <c r="A305" s="31"/>
      <c r="B305" s="143"/>
      <c r="C305" s="174" t="s">
        <v>469</v>
      </c>
      <c r="D305" s="174" t="s">
        <v>282</v>
      </c>
      <c r="E305" s="175" t="s">
        <v>470</v>
      </c>
      <c r="F305" s="176" t="s">
        <v>471</v>
      </c>
      <c r="G305" s="177" t="s">
        <v>143</v>
      </c>
      <c r="H305" s="178">
        <v>2</v>
      </c>
      <c r="I305" s="179"/>
      <c r="J305" s="180">
        <f>ROUND(I305*H305,0)</f>
        <v>0</v>
      </c>
      <c r="K305" s="176" t="s">
        <v>144</v>
      </c>
      <c r="L305" s="181"/>
      <c r="M305" s="182" t="s">
        <v>1</v>
      </c>
      <c r="N305" s="183" t="s">
        <v>38</v>
      </c>
      <c r="O305" s="57"/>
      <c r="P305" s="153">
        <f>O305*H305</f>
        <v>0</v>
      </c>
      <c r="Q305" s="153">
        <v>1.2999999999999999E-3</v>
      </c>
      <c r="R305" s="153">
        <f>Q305*H305</f>
        <v>2.5999999999999999E-3</v>
      </c>
      <c r="S305" s="153">
        <v>0</v>
      </c>
      <c r="T305" s="154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5" t="s">
        <v>186</v>
      </c>
      <c r="AT305" s="155" t="s">
        <v>282</v>
      </c>
      <c r="AU305" s="155" t="s">
        <v>81</v>
      </c>
      <c r="AY305" s="16" t="s">
        <v>138</v>
      </c>
      <c r="BE305" s="156">
        <f>IF(N305="základní",J305,0)</f>
        <v>0</v>
      </c>
      <c r="BF305" s="156">
        <f>IF(N305="snížená",J305,0)</f>
        <v>0</v>
      </c>
      <c r="BG305" s="156">
        <f>IF(N305="zákl. přenesená",J305,0)</f>
        <v>0</v>
      </c>
      <c r="BH305" s="156">
        <f>IF(N305="sníž. přenesená",J305,0)</f>
        <v>0</v>
      </c>
      <c r="BI305" s="156">
        <f>IF(N305="nulová",J305,0)</f>
        <v>0</v>
      </c>
      <c r="BJ305" s="16" t="s">
        <v>8</v>
      </c>
      <c r="BK305" s="156">
        <f>ROUND(I305*H305,0)</f>
        <v>0</v>
      </c>
      <c r="BL305" s="16" t="s">
        <v>145</v>
      </c>
      <c r="BM305" s="155" t="s">
        <v>472</v>
      </c>
    </row>
    <row r="306" spans="1:65" s="2" customFormat="1" ht="16.5" customHeight="1">
      <c r="A306" s="31"/>
      <c r="B306" s="143"/>
      <c r="C306" s="174" t="s">
        <v>473</v>
      </c>
      <c r="D306" s="174" t="s">
        <v>282</v>
      </c>
      <c r="E306" s="175" t="s">
        <v>474</v>
      </c>
      <c r="F306" s="176" t="s">
        <v>475</v>
      </c>
      <c r="G306" s="177" t="s">
        <v>143</v>
      </c>
      <c r="H306" s="178">
        <v>2</v>
      </c>
      <c r="I306" s="179"/>
      <c r="J306" s="180">
        <f>ROUND(I306*H306,0)</f>
        <v>0</v>
      </c>
      <c r="K306" s="176" t="s">
        <v>144</v>
      </c>
      <c r="L306" s="181"/>
      <c r="M306" s="182" t="s">
        <v>1</v>
      </c>
      <c r="N306" s="183" t="s">
        <v>38</v>
      </c>
      <c r="O306" s="57"/>
      <c r="P306" s="153">
        <f>O306*H306</f>
        <v>0</v>
      </c>
      <c r="Q306" s="153">
        <v>1.6999999999999999E-3</v>
      </c>
      <c r="R306" s="153">
        <f>Q306*H306</f>
        <v>3.3999999999999998E-3</v>
      </c>
      <c r="S306" s="153">
        <v>0</v>
      </c>
      <c r="T306" s="154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5" t="s">
        <v>186</v>
      </c>
      <c r="AT306" s="155" t="s">
        <v>282</v>
      </c>
      <c r="AU306" s="155" t="s">
        <v>81</v>
      </c>
      <c r="AY306" s="16" t="s">
        <v>138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6" t="s">
        <v>8</v>
      </c>
      <c r="BK306" s="156">
        <f>ROUND(I306*H306,0)</f>
        <v>0</v>
      </c>
      <c r="BL306" s="16" t="s">
        <v>145</v>
      </c>
      <c r="BM306" s="155" t="s">
        <v>476</v>
      </c>
    </row>
    <row r="307" spans="1:65" s="2" customFormat="1" ht="24.2" customHeight="1">
      <c r="A307" s="31"/>
      <c r="B307" s="143"/>
      <c r="C307" s="144" t="s">
        <v>477</v>
      </c>
      <c r="D307" s="144" t="s">
        <v>140</v>
      </c>
      <c r="E307" s="145" t="s">
        <v>478</v>
      </c>
      <c r="F307" s="146" t="s">
        <v>479</v>
      </c>
      <c r="G307" s="147" t="s">
        <v>143</v>
      </c>
      <c r="H307" s="148">
        <v>2</v>
      </c>
      <c r="I307" s="149"/>
      <c r="J307" s="150">
        <f>ROUND(I307*H307,0)</f>
        <v>0</v>
      </c>
      <c r="K307" s="146" t="s">
        <v>144</v>
      </c>
      <c r="L307" s="32"/>
      <c r="M307" s="151" t="s">
        <v>1</v>
      </c>
      <c r="N307" s="152" t="s">
        <v>38</v>
      </c>
      <c r="O307" s="57"/>
      <c r="P307" s="153">
        <f>O307*H307</f>
        <v>0</v>
      </c>
      <c r="Q307" s="153">
        <v>0.112405</v>
      </c>
      <c r="R307" s="153">
        <f>Q307*H307</f>
        <v>0.22481000000000001</v>
      </c>
      <c r="S307" s="153">
        <v>0</v>
      </c>
      <c r="T307" s="154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5" t="s">
        <v>145</v>
      </c>
      <c r="AT307" s="155" t="s">
        <v>140</v>
      </c>
      <c r="AU307" s="155" t="s">
        <v>81</v>
      </c>
      <c r="AY307" s="16" t="s">
        <v>138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6" t="s">
        <v>8</v>
      </c>
      <c r="BK307" s="156">
        <f>ROUND(I307*H307,0)</f>
        <v>0</v>
      </c>
      <c r="BL307" s="16" t="s">
        <v>145</v>
      </c>
      <c r="BM307" s="155" t="s">
        <v>480</v>
      </c>
    </row>
    <row r="308" spans="1:65" s="13" customFormat="1">
      <c r="B308" s="157"/>
      <c r="D308" s="158" t="s">
        <v>151</v>
      </c>
      <c r="E308" s="159" t="s">
        <v>1</v>
      </c>
      <c r="F308" s="160" t="s">
        <v>81</v>
      </c>
      <c r="H308" s="161">
        <v>2</v>
      </c>
      <c r="I308" s="162"/>
      <c r="L308" s="157"/>
      <c r="M308" s="163"/>
      <c r="N308" s="164"/>
      <c r="O308" s="164"/>
      <c r="P308" s="164"/>
      <c r="Q308" s="164"/>
      <c r="R308" s="164"/>
      <c r="S308" s="164"/>
      <c r="T308" s="165"/>
      <c r="AT308" s="159" t="s">
        <v>151</v>
      </c>
      <c r="AU308" s="159" t="s">
        <v>81</v>
      </c>
      <c r="AV308" s="13" t="s">
        <v>81</v>
      </c>
      <c r="AW308" s="13" t="s">
        <v>30</v>
      </c>
      <c r="AX308" s="13" t="s">
        <v>8</v>
      </c>
      <c r="AY308" s="159" t="s">
        <v>138</v>
      </c>
    </row>
    <row r="309" spans="1:65" s="2" customFormat="1" ht="21.75" customHeight="1">
      <c r="A309" s="31"/>
      <c r="B309" s="143"/>
      <c r="C309" s="174" t="s">
        <v>481</v>
      </c>
      <c r="D309" s="174" t="s">
        <v>282</v>
      </c>
      <c r="E309" s="175" t="s">
        <v>482</v>
      </c>
      <c r="F309" s="176" t="s">
        <v>483</v>
      </c>
      <c r="G309" s="177" t="s">
        <v>143</v>
      </c>
      <c r="H309" s="178">
        <v>2</v>
      </c>
      <c r="I309" s="179"/>
      <c r="J309" s="180">
        <f>ROUND(I309*H309,0)</f>
        <v>0</v>
      </c>
      <c r="K309" s="176" t="s">
        <v>144</v>
      </c>
      <c r="L309" s="181"/>
      <c r="M309" s="182" t="s">
        <v>1</v>
      </c>
      <c r="N309" s="183" t="s">
        <v>38</v>
      </c>
      <c r="O309" s="57"/>
      <c r="P309" s="153">
        <f>O309*H309</f>
        <v>0</v>
      </c>
      <c r="Q309" s="153">
        <v>6.1000000000000004E-3</v>
      </c>
      <c r="R309" s="153">
        <f>Q309*H309</f>
        <v>1.2200000000000001E-2</v>
      </c>
      <c r="S309" s="153">
        <v>0</v>
      </c>
      <c r="T309" s="154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5" t="s">
        <v>186</v>
      </c>
      <c r="AT309" s="155" t="s">
        <v>282</v>
      </c>
      <c r="AU309" s="155" t="s">
        <v>81</v>
      </c>
      <c r="AY309" s="16" t="s">
        <v>138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6" t="s">
        <v>8</v>
      </c>
      <c r="BK309" s="156">
        <f>ROUND(I309*H309,0)</f>
        <v>0</v>
      </c>
      <c r="BL309" s="16" t="s">
        <v>145</v>
      </c>
      <c r="BM309" s="155" t="s">
        <v>484</v>
      </c>
    </row>
    <row r="310" spans="1:65" s="2" customFormat="1" ht="33" customHeight="1">
      <c r="A310" s="31"/>
      <c r="B310" s="143"/>
      <c r="C310" s="144" t="s">
        <v>485</v>
      </c>
      <c r="D310" s="144" t="s">
        <v>140</v>
      </c>
      <c r="E310" s="145" t="s">
        <v>486</v>
      </c>
      <c r="F310" s="146" t="s">
        <v>487</v>
      </c>
      <c r="G310" s="147" t="s">
        <v>149</v>
      </c>
      <c r="H310" s="148">
        <v>9</v>
      </c>
      <c r="I310" s="149"/>
      <c r="J310" s="150">
        <f>ROUND(I310*H310,0)</f>
        <v>0</v>
      </c>
      <c r="K310" s="146" t="s">
        <v>144</v>
      </c>
      <c r="L310" s="32"/>
      <c r="M310" s="151" t="s">
        <v>1</v>
      </c>
      <c r="N310" s="152" t="s">
        <v>38</v>
      </c>
      <c r="O310" s="57"/>
      <c r="P310" s="153">
        <f>O310*H310</f>
        <v>0</v>
      </c>
      <c r="Q310" s="153">
        <v>0.16850351999999999</v>
      </c>
      <c r="R310" s="153">
        <f>Q310*H310</f>
        <v>1.5165316799999999</v>
      </c>
      <c r="S310" s="153">
        <v>0</v>
      </c>
      <c r="T310" s="154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5" t="s">
        <v>145</v>
      </c>
      <c r="AT310" s="155" t="s">
        <v>140</v>
      </c>
      <c r="AU310" s="155" t="s">
        <v>81</v>
      </c>
      <c r="AY310" s="16" t="s">
        <v>138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6" t="s">
        <v>8</v>
      </c>
      <c r="BK310" s="156">
        <f>ROUND(I310*H310,0)</f>
        <v>0</v>
      </c>
      <c r="BL310" s="16" t="s">
        <v>145</v>
      </c>
      <c r="BM310" s="155" t="s">
        <v>488</v>
      </c>
    </row>
    <row r="311" spans="1:65" s="13" customFormat="1">
      <c r="B311" s="157"/>
      <c r="D311" s="158" t="s">
        <v>151</v>
      </c>
      <c r="E311" s="159" t="s">
        <v>1</v>
      </c>
      <c r="F311" s="160" t="s">
        <v>489</v>
      </c>
      <c r="H311" s="161">
        <v>9</v>
      </c>
      <c r="I311" s="162"/>
      <c r="L311" s="157"/>
      <c r="M311" s="163"/>
      <c r="N311" s="164"/>
      <c r="O311" s="164"/>
      <c r="P311" s="164"/>
      <c r="Q311" s="164"/>
      <c r="R311" s="164"/>
      <c r="S311" s="164"/>
      <c r="T311" s="165"/>
      <c r="AT311" s="159" t="s">
        <v>151</v>
      </c>
      <c r="AU311" s="159" t="s">
        <v>81</v>
      </c>
      <c r="AV311" s="13" t="s">
        <v>81</v>
      </c>
      <c r="AW311" s="13" t="s">
        <v>30</v>
      </c>
      <c r="AX311" s="13" t="s">
        <v>8</v>
      </c>
      <c r="AY311" s="159" t="s">
        <v>138</v>
      </c>
    </row>
    <row r="312" spans="1:65" s="2" customFormat="1" ht="16.5" customHeight="1">
      <c r="A312" s="31"/>
      <c r="B312" s="143"/>
      <c r="C312" s="174" t="s">
        <v>490</v>
      </c>
      <c r="D312" s="174" t="s">
        <v>282</v>
      </c>
      <c r="E312" s="175" t="s">
        <v>491</v>
      </c>
      <c r="F312" s="176" t="s">
        <v>492</v>
      </c>
      <c r="G312" s="177" t="s">
        <v>149</v>
      </c>
      <c r="H312" s="178">
        <v>5</v>
      </c>
      <c r="I312" s="179"/>
      <c r="J312" s="180">
        <f>ROUND(I312*H312,0)</f>
        <v>0</v>
      </c>
      <c r="K312" s="176" t="s">
        <v>144</v>
      </c>
      <c r="L312" s="181"/>
      <c r="M312" s="182" t="s">
        <v>1</v>
      </c>
      <c r="N312" s="183" t="s">
        <v>38</v>
      </c>
      <c r="O312" s="57"/>
      <c r="P312" s="153">
        <f>O312*H312</f>
        <v>0</v>
      </c>
      <c r="Q312" s="153">
        <v>0.08</v>
      </c>
      <c r="R312" s="153">
        <f>Q312*H312</f>
        <v>0.4</v>
      </c>
      <c r="S312" s="153">
        <v>0</v>
      </c>
      <c r="T312" s="154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55" t="s">
        <v>186</v>
      </c>
      <c r="AT312" s="155" t="s">
        <v>282</v>
      </c>
      <c r="AU312" s="155" t="s">
        <v>81</v>
      </c>
      <c r="AY312" s="16" t="s">
        <v>138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6" t="s">
        <v>8</v>
      </c>
      <c r="BK312" s="156">
        <f>ROUND(I312*H312,0)</f>
        <v>0</v>
      </c>
      <c r="BL312" s="16" t="s">
        <v>145</v>
      </c>
      <c r="BM312" s="155" t="s">
        <v>493</v>
      </c>
    </row>
    <row r="313" spans="1:65" s="13" customFormat="1">
      <c r="B313" s="157"/>
      <c r="D313" s="158" t="s">
        <v>151</v>
      </c>
      <c r="E313" s="159" t="s">
        <v>1</v>
      </c>
      <c r="F313" s="160" t="s">
        <v>494</v>
      </c>
      <c r="H313" s="161">
        <v>5</v>
      </c>
      <c r="I313" s="162"/>
      <c r="L313" s="157"/>
      <c r="M313" s="163"/>
      <c r="N313" s="164"/>
      <c r="O313" s="164"/>
      <c r="P313" s="164"/>
      <c r="Q313" s="164"/>
      <c r="R313" s="164"/>
      <c r="S313" s="164"/>
      <c r="T313" s="165"/>
      <c r="AT313" s="159" t="s">
        <v>151</v>
      </c>
      <c r="AU313" s="159" t="s">
        <v>81</v>
      </c>
      <c r="AV313" s="13" t="s">
        <v>81</v>
      </c>
      <c r="AW313" s="13" t="s">
        <v>30</v>
      </c>
      <c r="AX313" s="13" t="s">
        <v>8</v>
      </c>
      <c r="AY313" s="159" t="s">
        <v>138</v>
      </c>
    </row>
    <row r="314" spans="1:65" s="2" customFormat="1" ht="24.2" customHeight="1">
      <c r="A314" s="31"/>
      <c r="B314" s="143"/>
      <c r="C314" s="174" t="s">
        <v>495</v>
      </c>
      <c r="D314" s="174" t="s">
        <v>282</v>
      </c>
      <c r="E314" s="175" t="s">
        <v>496</v>
      </c>
      <c r="F314" s="176" t="s">
        <v>497</v>
      </c>
      <c r="G314" s="177" t="s">
        <v>149</v>
      </c>
      <c r="H314" s="178">
        <v>4</v>
      </c>
      <c r="I314" s="179"/>
      <c r="J314" s="180">
        <f>ROUND(I314*H314,0)</f>
        <v>0</v>
      </c>
      <c r="K314" s="176" t="s">
        <v>144</v>
      </c>
      <c r="L314" s="181"/>
      <c r="M314" s="182" t="s">
        <v>1</v>
      </c>
      <c r="N314" s="183" t="s">
        <v>38</v>
      </c>
      <c r="O314" s="57"/>
      <c r="P314" s="153">
        <f>O314*H314</f>
        <v>0</v>
      </c>
      <c r="Q314" s="153">
        <v>6.5670000000000006E-2</v>
      </c>
      <c r="R314" s="153">
        <f>Q314*H314</f>
        <v>0.26268000000000002</v>
      </c>
      <c r="S314" s="153">
        <v>0</v>
      </c>
      <c r="T314" s="154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5" t="s">
        <v>186</v>
      </c>
      <c r="AT314" s="155" t="s">
        <v>282</v>
      </c>
      <c r="AU314" s="155" t="s">
        <v>81</v>
      </c>
      <c r="AY314" s="16" t="s">
        <v>138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6" t="s">
        <v>8</v>
      </c>
      <c r="BK314" s="156">
        <f>ROUND(I314*H314,0)</f>
        <v>0</v>
      </c>
      <c r="BL314" s="16" t="s">
        <v>145</v>
      </c>
      <c r="BM314" s="155" t="s">
        <v>498</v>
      </c>
    </row>
    <row r="315" spans="1:65" s="13" customFormat="1">
      <c r="B315" s="157"/>
      <c r="D315" s="158" t="s">
        <v>151</v>
      </c>
      <c r="E315" s="159" t="s">
        <v>1</v>
      </c>
      <c r="F315" s="160" t="s">
        <v>499</v>
      </c>
      <c r="H315" s="161">
        <v>4</v>
      </c>
      <c r="I315" s="162"/>
      <c r="L315" s="157"/>
      <c r="M315" s="163"/>
      <c r="N315" s="164"/>
      <c r="O315" s="164"/>
      <c r="P315" s="164"/>
      <c r="Q315" s="164"/>
      <c r="R315" s="164"/>
      <c r="S315" s="164"/>
      <c r="T315" s="165"/>
      <c r="AT315" s="159" t="s">
        <v>151</v>
      </c>
      <c r="AU315" s="159" t="s">
        <v>81</v>
      </c>
      <c r="AV315" s="13" t="s">
        <v>81</v>
      </c>
      <c r="AW315" s="13" t="s">
        <v>30</v>
      </c>
      <c r="AX315" s="13" t="s">
        <v>8</v>
      </c>
      <c r="AY315" s="159" t="s">
        <v>138</v>
      </c>
    </row>
    <row r="316" spans="1:65" s="2" customFormat="1" ht="24.2" customHeight="1">
      <c r="A316" s="31"/>
      <c r="B316" s="143"/>
      <c r="C316" s="144" t="s">
        <v>500</v>
      </c>
      <c r="D316" s="144" t="s">
        <v>140</v>
      </c>
      <c r="E316" s="145" t="s">
        <v>501</v>
      </c>
      <c r="F316" s="146" t="s">
        <v>502</v>
      </c>
      <c r="G316" s="147" t="s">
        <v>149</v>
      </c>
      <c r="H316" s="148">
        <v>7.64</v>
      </c>
      <c r="I316" s="149"/>
      <c r="J316" s="150">
        <f>ROUND(I316*H316,0)</f>
        <v>0</v>
      </c>
      <c r="K316" s="146" t="s">
        <v>144</v>
      </c>
      <c r="L316" s="32"/>
      <c r="M316" s="151" t="s">
        <v>1</v>
      </c>
      <c r="N316" s="152" t="s">
        <v>38</v>
      </c>
      <c r="O316" s="57"/>
      <c r="P316" s="153">
        <f>O316*H316</f>
        <v>0</v>
      </c>
      <c r="Q316" s="153">
        <v>3.4089999999999999E-4</v>
      </c>
      <c r="R316" s="153">
        <f>Q316*H316</f>
        <v>2.6044759999999997E-3</v>
      </c>
      <c r="S316" s="153">
        <v>0</v>
      </c>
      <c r="T316" s="154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55" t="s">
        <v>145</v>
      </c>
      <c r="AT316" s="155" t="s">
        <v>140</v>
      </c>
      <c r="AU316" s="155" t="s">
        <v>81</v>
      </c>
      <c r="AY316" s="16" t="s">
        <v>138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6" t="s">
        <v>8</v>
      </c>
      <c r="BK316" s="156">
        <f>ROUND(I316*H316,0)</f>
        <v>0</v>
      </c>
      <c r="BL316" s="16" t="s">
        <v>145</v>
      </c>
      <c r="BM316" s="155" t="s">
        <v>503</v>
      </c>
    </row>
    <row r="317" spans="1:65" s="13" customFormat="1">
      <c r="B317" s="157"/>
      <c r="D317" s="158" t="s">
        <v>151</v>
      </c>
      <c r="E317" s="159" t="s">
        <v>1</v>
      </c>
      <c r="F317" s="160" t="s">
        <v>504</v>
      </c>
      <c r="H317" s="161">
        <v>7.64</v>
      </c>
      <c r="I317" s="162"/>
      <c r="L317" s="157"/>
      <c r="M317" s="163"/>
      <c r="N317" s="164"/>
      <c r="O317" s="164"/>
      <c r="P317" s="164"/>
      <c r="Q317" s="164"/>
      <c r="R317" s="164"/>
      <c r="S317" s="164"/>
      <c r="T317" s="165"/>
      <c r="AT317" s="159" t="s">
        <v>151</v>
      </c>
      <c r="AU317" s="159" t="s">
        <v>81</v>
      </c>
      <c r="AV317" s="13" t="s">
        <v>81</v>
      </c>
      <c r="AW317" s="13" t="s">
        <v>30</v>
      </c>
      <c r="AX317" s="13" t="s">
        <v>8</v>
      </c>
      <c r="AY317" s="159" t="s">
        <v>138</v>
      </c>
    </row>
    <row r="318" spans="1:65" s="2" customFormat="1" ht="16.5" customHeight="1">
      <c r="A318" s="31"/>
      <c r="B318" s="143"/>
      <c r="C318" s="144" t="s">
        <v>505</v>
      </c>
      <c r="D318" s="144" t="s">
        <v>140</v>
      </c>
      <c r="E318" s="145" t="s">
        <v>506</v>
      </c>
      <c r="F318" s="146" t="s">
        <v>507</v>
      </c>
      <c r="G318" s="147" t="s">
        <v>149</v>
      </c>
      <c r="H318" s="148">
        <v>6.5</v>
      </c>
      <c r="I318" s="149"/>
      <c r="J318" s="150">
        <f>ROUND(I318*H318,0)</f>
        <v>0</v>
      </c>
      <c r="K318" s="146" t="s">
        <v>144</v>
      </c>
      <c r="L318" s="32"/>
      <c r="M318" s="151" t="s">
        <v>1</v>
      </c>
      <c r="N318" s="152" t="s">
        <v>38</v>
      </c>
      <c r="O318" s="57"/>
      <c r="P318" s="153">
        <f>O318*H318</f>
        <v>0</v>
      </c>
      <c r="Q318" s="153">
        <v>3.7369999999999998E-4</v>
      </c>
      <c r="R318" s="153">
        <f>Q318*H318</f>
        <v>2.4290499999999999E-3</v>
      </c>
      <c r="S318" s="153">
        <v>0</v>
      </c>
      <c r="T318" s="154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5" t="s">
        <v>145</v>
      </c>
      <c r="AT318" s="155" t="s">
        <v>140</v>
      </c>
      <c r="AU318" s="155" t="s">
        <v>81</v>
      </c>
      <c r="AY318" s="16" t="s">
        <v>138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6" t="s">
        <v>8</v>
      </c>
      <c r="BK318" s="156">
        <f>ROUND(I318*H318,0)</f>
        <v>0</v>
      </c>
      <c r="BL318" s="16" t="s">
        <v>145</v>
      </c>
      <c r="BM318" s="155" t="s">
        <v>508</v>
      </c>
    </row>
    <row r="319" spans="1:65" s="13" customFormat="1">
      <c r="B319" s="157"/>
      <c r="D319" s="158" t="s">
        <v>151</v>
      </c>
      <c r="E319" s="159" t="s">
        <v>1</v>
      </c>
      <c r="F319" s="160" t="s">
        <v>509</v>
      </c>
      <c r="H319" s="161">
        <v>6.5</v>
      </c>
      <c r="I319" s="162"/>
      <c r="L319" s="157"/>
      <c r="M319" s="163"/>
      <c r="N319" s="164"/>
      <c r="O319" s="164"/>
      <c r="P319" s="164"/>
      <c r="Q319" s="164"/>
      <c r="R319" s="164"/>
      <c r="S319" s="164"/>
      <c r="T319" s="165"/>
      <c r="AT319" s="159" t="s">
        <v>151</v>
      </c>
      <c r="AU319" s="159" t="s">
        <v>81</v>
      </c>
      <c r="AV319" s="13" t="s">
        <v>81</v>
      </c>
      <c r="AW319" s="13" t="s">
        <v>30</v>
      </c>
      <c r="AX319" s="13" t="s">
        <v>8</v>
      </c>
      <c r="AY319" s="159" t="s">
        <v>138</v>
      </c>
    </row>
    <row r="320" spans="1:65" s="2" customFormat="1" ht="24.2" customHeight="1">
      <c r="A320" s="31"/>
      <c r="B320" s="143"/>
      <c r="C320" s="144" t="s">
        <v>510</v>
      </c>
      <c r="D320" s="144" t="s">
        <v>140</v>
      </c>
      <c r="E320" s="145" t="s">
        <v>511</v>
      </c>
      <c r="F320" s="146" t="s">
        <v>512</v>
      </c>
      <c r="G320" s="147" t="s">
        <v>149</v>
      </c>
      <c r="H320" s="148">
        <v>6.5</v>
      </c>
      <c r="I320" s="149"/>
      <c r="J320" s="150">
        <f>ROUND(I320*H320,0)</f>
        <v>0</v>
      </c>
      <c r="K320" s="146" t="s">
        <v>144</v>
      </c>
      <c r="L320" s="32"/>
      <c r="M320" s="151" t="s">
        <v>1</v>
      </c>
      <c r="N320" s="152" t="s">
        <v>38</v>
      </c>
      <c r="O320" s="57"/>
      <c r="P320" s="153">
        <f>O320*H320</f>
        <v>0</v>
      </c>
      <c r="Q320" s="153">
        <v>2.7637500000000001E-3</v>
      </c>
      <c r="R320" s="153">
        <f>Q320*H320</f>
        <v>1.7964375000000001E-2</v>
      </c>
      <c r="S320" s="153">
        <v>0</v>
      </c>
      <c r="T320" s="154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5" t="s">
        <v>145</v>
      </c>
      <c r="AT320" s="155" t="s">
        <v>140</v>
      </c>
      <c r="AU320" s="155" t="s">
        <v>81</v>
      </c>
      <c r="AY320" s="16" t="s">
        <v>138</v>
      </c>
      <c r="BE320" s="156">
        <f>IF(N320="základní",J320,0)</f>
        <v>0</v>
      </c>
      <c r="BF320" s="156">
        <f>IF(N320="snížená",J320,0)</f>
        <v>0</v>
      </c>
      <c r="BG320" s="156">
        <f>IF(N320="zákl. přenesená",J320,0)</f>
        <v>0</v>
      </c>
      <c r="BH320" s="156">
        <f>IF(N320="sníž. přenesená",J320,0)</f>
        <v>0</v>
      </c>
      <c r="BI320" s="156">
        <f>IF(N320="nulová",J320,0)</f>
        <v>0</v>
      </c>
      <c r="BJ320" s="16" t="s">
        <v>8</v>
      </c>
      <c r="BK320" s="156">
        <f>ROUND(I320*H320,0)</f>
        <v>0</v>
      </c>
      <c r="BL320" s="16" t="s">
        <v>145</v>
      </c>
      <c r="BM320" s="155" t="s">
        <v>513</v>
      </c>
    </row>
    <row r="321" spans="1:65" s="13" customFormat="1">
      <c r="B321" s="157"/>
      <c r="D321" s="158" t="s">
        <v>151</v>
      </c>
      <c r="E321" s="159" t="s">
        <v>1</v>
      </c>
      <c r="F321" s="160" t="s">
        <v>509</v>
      </c>
      <c r="H321" s="161">
        <v>6.5</v>
      </c>
      <c r="I321" s="162"/>
      <c r="L321" s="157"/>
      <c r="M321" s="163"/>
      <c r="N321" s="164"/>
      <c r="O321" s="164"/>
      <c r="P321" s="164"/>
      <c r="Q321" s="164"/>
      <c r="R321" s="164"/>
      <c r="S321" s="164"/>
      <c r="T321" s="165"/>
      <c r="AT321" s="159" t="s">
        <v>151</v>
      </c>
      <c r="AU321" s="159" t="s">
        <v>81</v>
      </c>
      <c r="AV321" s="13" t="s">
        <v>81</v>
      </c>
      <c r="AW321" s="13" t="s">
        <v>30</v>
      </c>
      <c r="AX321" s="13" t="s">
        <v>8</v>
      </c>
      <c r="AY321" s="159" t="s">
        <v>138</v>
      </c>
    </row>
    <row r="322" spans="1:65" s="2" customFormat="1" ht="24.2" customHeight="1">
      <c r="A322" s="31"/>
      <c r="B322" s="143"/>
      <c r="C322" s="144" t="s">
        <v>514</v>
      </c>
      <c r="D322" s="144" t="s">
        <v>140</v>
      </c>
      <c r="E322" s="145" t="s">
        <v>515</v>
      </c>
      <c r="F322" s="146" t="s">
        <v>516</v>
      </c>
      <c r="G322" s="147" t="s">
        <v>149</v>
      </c>
      <c r="H322" s="148">
        <v>6.5</v>
      </c>
      <c r="I322" s="149"/>
      <c r="J322" s="150">
        <f>ROUND(I322*H322,0)</f>
        <v>0</v>
      </c>
      <c r="K322" s="146" t="s">
        <v>144</v>
      </c>
      <c r="L322" s="32"/>
      <c r="M322" s="151" t="s">
        <v>1</v>
      </c>
      <c r="N322" s="152" t="s">
        <v>38</v>
      </c>
      <c r="O322" s="57"/>
      <c r="P322" s="153">
        <f>O322*H322</f>
        <v>0</v>
      </c>
      <c r="Q322" s="153">
        <v>4.2969999999999996E-3</v>
      </c>
      <c r="R322" s="153">
        <f>Q322*H322</f>
        <v>2.7930499999999997E-2</v>
      </c>
      <c r="S322" s="153">
        <v>0</v>
      </c>
      <c r="T322" s="154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5" t="s">
        <v>145</v>
      </c>
      <c r="AT322" s="155" t="s">
        <v>140</v>
      </c>
      <c r="AU322" s="155" t="s">
        <v>81</v>
      </c>
      <c r="AY322" s="16" t="s">
        <v>138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6" t="s">
        <v>8</v>
      </c>
      <c r="BK322" s="156">
        <f>ROUND(I322*H322,0)</f>
        <v>0</v>
      </c>
      <c r="BL322" s="16" t="s">
        <v>145</v>
      </c>
      <c r="BM322" s="155" t="s">
        <v>517</v>
      </c>
    </row>
    <row r="323" spans="1:65" s="13" customFormat="1">
      <c r="B323" s="157"/>
      <c r="D323" s="158" t="s">
        <v>151</v>
      </c>
      <c r="E323" s="159" t="s">
        <v>1</v>
      </c>
      <c r="F323" s="160" t="s">
        <v>509</v>
      </c>
      <c r="H323" s="161">
        <v>6.5</v>
      </c>
      <c r="I323" s="162"/>
      <c r="L323" s="157"/>
      <c r="M323" s="163"/>
      <c r="N323" s="164"/>
      <c r="O323" s="164"/>
      <c r="P323" s="164"/>
      <c r="Q323" s="164"/>
      <c r="R323" s="164"/>
      <c r="S323" s="164"/>
      <c r="T323" s="165"/>
      <c r="AT323" s="159" t="s">
        <v>151</v>
      </c>
      <c r="AU323" s="159" t="s">
        <v>81</v>
      </c>
      <c r="AV323" s="13" t="s">
        <v>81</v>
      </c>
      <c r="AW323" s="13" t="s">
        <v>30</v>
      </c>
      <c r="AX323" s="13" t="s">
        <v>8</v>
      </c>
      <c r="AY323" s="159" t="s">
        <v>138</v>
      </c>
    </row>
    <row r="324" spans="1:65" s="2" customFormat="1" ht="24.2" customHeight="1">
      <c r="A324" s="31"/>
      <c r="B324" s="143"/>
      <c r="C324" s="144" t="s">
        <v>518</v>
      </c>
      <c r="D324" s="144" t="s">
        <v>140</v>
      </c>
      <c r="E324" s="145" t="s">
        <v>519</v>
      </c>
      <c r="F324" s="146" t="s">
        <v>520</v>
      </c>
      <c r="G324" s="147" t="s">
        <v>143</v>
      </c>
      <c r="H324" s="148">
        <v>4</v>
      </c>
      <c r="I324" s="149"/>
      <c r="J324" s="150">
        <f>ROUND(I324*H324,0)</f>
        <v>0</v>
      </c>
      <c r="K324" s="146" t="s">
        <v>144</v>
      </c>
      <c r="L324" s="32"/>
      <c r="M324" s="151" t="s">
        <v>1</v>
      </c>
      <c r="N324" s="152" t="s">
        <v>38</v>
      </c>
      <c r="O324" s="57"/>
      <c r="P324" s="153">
        <f>O324*H324</f>
        <v>0</v>
      </c>
      <c r="Q324" s="153">
        <v>2.4000000000000001E-4</v>
      </c>
      <c r="R324" s="153">
        <f>Q324*H324</f>
        <v>9.6000000000000002E-4</v>
      </c>
      <c r="S324" s="153">
        <v>0</v>
      </c>
      <c r="T324" s="154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5" t="s">
        <v>145</v>
      </c>
      <c r="AT324" s="155" t="s">
        <v>140</v>
      </c>
      <c r="AU324" s="155" t="s">
        <v>81</v>
      </c>
      <c r="AY324" s="16" t="s">
        <v>138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6" t="s">
        <v>8</v>
      </c>
      <c r="BK324" s="156">
        <f>ROUND(I324*H324,0)</f>
        <v>0</v>
      </c>
      <c r="BL324" s="16" t="s">
        <v>145</v>
      </c>
      <c r="BM324" s="155" t="s">
        <v>521</v>
      </c>
    </row>
    <row r="325" spans="1:65" s="13" customFormat="1">
      <c r="B325" s="157"/>
      <c r="D325" s="158" t="s">
        <v>151</v>
      </c>
      <c r="E325" s="159" t="s">
        <v>1</v>
      </c>
      <c r="F325" s="160" t="s">
        <v>522</v>
      </c>
      <c r="H325" s="161">
        <v>4</v>
      </c>
      <c r="I325" s="162"/>
      <c r="L325" s="157"/>
      <c r="M325" s="163"/>
      <c r="N325" s="164"/>
      <c r="O325" s="164"/>
      <c r="P325" s="164"/>
      <c r="Q325" s="164"/>
      <c r="R325" s="164"/>
      <c r="S325" s="164"/>
      <c r="T325" s="165"/>
      <c r="AT325" s="159" t="s">
        <v>151</v>
      </c>
      <c r="AU325" s="159" t="s">
        <v>81</v>
      </c>
      <c r="AV325" s="13" t="s">
        <v>81</v>
      </c>
      <c r="AW325" s="13" t="s">
        <v>30</v>
      </c>
      <c r="AX325" s="13" t="s">
        <v>8</v>
      </c>
      <c r="AY325" s="159" t="s">
        <v>138</v>
      </c>
    </row>
    <row r="326" spans="1:65" s="2" customFormat="1" ht="24.2" customHeight="1">
      <c r="A326" s="31"/>
      <c r="B326" s="143"/>
      <c r="C326" s="144" t="s">
        <v>523</v>
      </c>
      <c r="D326" s="144" t="s">
        <v>140</v>
      </c>
      <c r="E326" s="145" t="s">
        <v>524</v>
      </c>
      <c r="F326" s="146" t="s">
        <v>525</v>
      </c>
      <c r="G326" s="147" t="s">
        <v>149</v>
      </c>
      <c r="H326" s="148">
        <v>3</v>
      </c>
      <c r="I326" s="149"/>
      <c r="J326" s="150">
        <f>ROUND(I326*H326,0)</f>
        <v>0</v>
      </c>
      <c r="K326" s="146" t="s">
        <v>144</v>
      </c>
      <c r="L326" s="32"/>
      <c r="M326" s="151" t="s">
        <v>1</v>
      </c>
      <c r="N326" s="152" t="s">
        <v>38</v>
      </c>
      <c r="O326" s="57"/>
      <c r="P326" s="153">
        <f>O326*H326</f>
        <v>0</v>
      </c>
      <c r="Q326" s="153">
        <v>0.29220869999999999</v>
      </c>
      <c r="R326" s="153">
        <f>Q326*H326</f>
        <v>0.87662609999999996</v>
      </c>
      <c r="S326" s="153">
        <v>0</v>
      </c>
      <c r="T326" s="154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5" t="s">
        <v>145</v>
      </c>
      <c r="AT326" s="155" t="s">
        <v>140</v>
      </c>
      <c r="AU326" s="155" t="s">
        <v>81</v>
      </c>
      <c r="AY326" s="16" t="s">
        <v>138</v>
      </c>
      <c r="BE326" s="156">
        <f>IF(N326="základní",J326,0)</f>
        <v>0</v>
      </c>
      <c r="BF326" s="156">
        <f>IF(N326="snížená",J326,0)</f>
        <v>0</v>
      </c>
      <c r="BG326" s="156">
        <f>IF(N326="zákl. přenesená",J326,0)</f>
        <v>0</v>
      </c>
      <c r="BH326" s="156">
        <f>IF(N326="sníž. přenesená",J326,0)</f>
        <v>0</v>
      </c>
      <c r="BI326" s="156">
        <f>IF(N326="nulová",J326,0)</f>
        <v>0</v>
      </c>
      <c r="BJ326" s="16" t="s">
        <v>8</v>
      </c>
      <c r="BK326" s="156">
        <f>ROUND(I326*H326,0)</f>
        <v>0</v>
      </c>
      <c r="BL326" s="16" t="s">
        <v>145</v>
      </c>
      <c r="BM326" s="155" t="s">
        <v>526</v>
      </c>
    </row>
    <row r="327" spans="1:65" s="13" customFormat="1">
      <c r="B327" s="157"/>
      <c r="D327" s="158" t="s">
        <v>151</v>
      </c>
      <c r="E327" s="159" t="s">
        <v>1</v>
      </c>
      <c r="F327" s="160" t="s">
        <v>527</v>
      </c>
      <c r="H327" s="161">
        <v>3</v>
      </c>
      <c r="I327" s="162"/>
      <c r="L327" s="157"/>
      <c r="M327" s="163"/>
      <c r="N327" s="164"/>
      <c r="O327" s="164"/>
      <c r="P327" s="164"/>
      <c r="Q327" s="164"/>
      <c r="R327" s="164"/>
      <c r="S327" s="164"/>
      <c r="T327" s="165"/>
      <c r="AT327" s="159" t="s">
        <v>151</v>
      </c>
      <c r="AU327" s="159" t="s">
        <v>81</v>
      </c>
      <c r="AV327" s="13" t="s">
        <v>81</v>
      </c>
      <c r="AW327" s="13" t="s">
        <v>30</v>
      </c>
      <c r="AX327" s="13" t="s">
        <v>8</v>
      </c>
      <c r="AY327" s="159" t="s">
        <v>138</v>
      </c>
    </row>
    <row r="328" spans="1:65" s="2" customFormat="1" ht="24.2" customHeight="1">
      <c r="A328" s="31"/>
      <c r="B328" s="143"/>
      <c r="C328" s="174" t="s">
        <v>528</v>
      </c>
      <c r="D328" s="174" t="s">
        <v>282</v>
      </c>
      <c r="E328" s="175" t="s">
        <v>529</v>
      </c>
      <c r="F328" s="176" t="s">
        <v>530</v>
      </c>
      <c r="G328" s="177" t="s">
        <v>149</v>
      </c>
      <c r="H328" s="178">
        <v>3</v>
      </c>
      <c r="I328" s="179"/>
      <c r="J328" s="180">
        <f>ROUND(I328*H328,0)</f>
        <v>0</v>
      </c>
      <c r="K328" s="176" t="s">
        <v>144</v>
      </c>
      <c r="L328" s="181"/>
      <c r="M328" s="182" t="s">
        <v>1</v>
      </c>
      <c r="N328" s="183" t="s">
        <v>38</v>
      </c>
      <c r="O328" s="57"/>
      <c r="P328" s="153">
        <f>O328*H328</f>
        <v>0</v>
      </c>
      <c r="Q328" s="153">
        <v>4.7500000000000001E-2</v>
      </c>
      <c r="R328" s="153">
        <f>Q328*H328</f>
        <v>0.14250000000000002</v>
      </c>
      <c r="S328" s="153">
        <v>0</v>
      </c>
      <c r="T328" s="154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5" t="s">
        <v>186</v>
      </c>
      <c r="AT328" s="155" t="s">
        <v>282</v>
      </c>
      <c r="AU328" s="155" t="s">
        <v>81</v>
      </c>
      <c r="AY328" s="16" t="s">
        <v>138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6" t="s">
        <v>8</v>
      </c>
      <c r="BK328" s="156">
        <f>ROUND(I328*H328,0)</f>
        <v>0</v>
      </c>
      <c r="BL328" s="16" t="s">
        <v>145</v>
      </c>
      <c r="BM328" s="155" t="s">
        <v>531</v>
      </c>
    </row>
    <row r="329" spans="1:65" s="2" customFormat="1" ht="24.2" customHeight="1">
      <c r="A329" s="31"/>
      <c r="B329" s="143"/>
      <c r="C329" s="174" t="s">
        <v>532</v>
      </c>
      <c r="D329" s="174" t="s">
        <v>282</v>
      </c>
      <c r="E329" s="175" t="s">
        <v>533</v>
      </c>
      <c r="F329" s="176" t="s">
        <v>534</v>
      </c>
      <c r="G329" s="177" t="s">
        <v>143</v>
      </c>
      <c r="H329" s="178">
        <v>2</v>
      </c>
      <c r="I329" s="179"/>
      <c r="J329" s="180">
        <f>ROUND(I329*H329,0)</f>
        <v>0</v>
      </c>
      <c r="K329" s="176" t="s">
        <v>144</v>
      </c>
      <c r="L329" s="181"/>
      <c r="M329" s="182" t="s">
        <v>1</v>
      </c>
      <c r="N329" s="183" t="s">
        <v>38</v>
      </c>
      <c r="O329" s="57"/>
      <c r="P329" s="153">
        <f>O329*H329</f>
        <v>0</v>
      </c>
      <c r="Q329" s="153">
        <v>4.1000000000000003E-3</v>
      </c>
      <c r="R329" s="153">
        <f>Q329*H329</f>
        <v>8.2000000000000007E-3</v>
      </c>
      <c r="S329" s="153">
        <v>0</v>
      </c>
      <c r="T329" s="154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5" t="s">
        <v>186</v>
      </c>
      <c r="AT329" s="155" t="s">
        <v>282</v>
      </c>
      <c r="AU329" s="155" t="s">
        <v>81</v>
      </c>
      <c r="AY329" s="16" t="s">
        <v>138</v>
      </c>
      <c r="BE329" s="156">
        <f>IF(N329="základní",J329,0)</f>
        <v>0</v>
      </c>
      <c r="BF329" s="156">
        <f>IF(N329="snížená",J329,0)</f>
        <v>0</v>
      </c>
      <c r="BG329" s="156">
        <f>IF(N329="zákl. přenesená",J329,0)</f>
        <v>0</v>
      </c>
      <c r="BH329" s="156">
        <f>IF(N329="sníž. přenesená",J329,0)</f>
        <v>0</v>
      </c>
      <c r="BI329" s="156">
        <f>IF(N329="nulová",J329,0)</f>
        <v>0</v>
      </c>
      <c r="BJ329" s="16" t="s">
        <v>8</v>
      </c>
      <c r="BK329" s="156">
        <f>ROUND(I329*H329,0)</f>
        <v>0</v>
      </c>
      <c r="BL329" s="16" t="s">
        <v>145</v>
      </c>
      <c r="BM329" s="155" t="s">
        <v>535</v>
      </c>
    </row>
    <row r="330" spans="1:65" s="2" customFormat="1" ht="16.5" customHeight="1">
      <c r="A330" s="31"/>
      <c r="B330" s="143"/>
      <c r="C330" s="174" t="s">
        <v>536</v>
      </c>
      <c r="D330" s="174" t="s">
        <v>282</v>
      </c>
      <c r="E330" s="175" t="s">
        <v>537</v>
      </c>
      <c r="F330" s="176" t="s">
        <v>538</v>
      </c>
      <c r="G330" s="177" t="s">
        <v>149</v>
      </c>
      <c r="H330" s="178">
        <v>3</v>
      </c>
      <c r="I330" s="179"/>
      <c r="J330" s="180">
        <f>ROUND(I330*H330,0)</f>
        <v>0</v>
      </c>
      <c r="K330" s="176" t="s">
        <v>144</v>
      </c>
      <c r="L330" s="181"/>
      <c r="M330" s="182" t="s">
        <v>1</v>
      </c>
      <c r="N330" s="183" t="s">
        <v>38</v>
      </c>
      <c r="O330" s="57"/>
      <c r="P330" s="153">
        <f>O330*H330</f>
        <v>0</v>
      </c>
      <c r="Q330" s="153">
        <v>1.4E-2</v>
      </c>
      <c r="R330" s="153">
        <f>Q330*H330</f>
        <v>4.2000000000000003E-2</v>
      </c>
      <c r="S330" s="153">
        <v>0</v>
      </c>
      <c r="T330" s="154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5" t="s">
        <v>186</v>
      </c>
      <c r="AT330" s="155" t="s">
        <v>282</v>
      </c>
      <c r="AU330" s="155" t="s">
        <v>81</v>
      </c>
      <c r="AY330" s="16" t="s">
        <v>138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6" t="s">
        <v>8</v>
      </c>
      <c r="BK330" s="156">
        <f>ROUND(I330*H330,0)</f>
        <v>0</v>
      </c>
      <c r="BL330" s="16" t="s">
        <v>145</v>
      </c>
      <c r="BM330" s="155" t="s">
        <v>539</v>
      </c>
    </row>
    <row r="331" spans="1:65" s="2" customFormat="1" ht="16.5" customHeight="1">
      <c r="A331" s="31"/>
      <c r="B331" s="143"/>
      <c r="C331" s="144" t="s">
        <v>540</v>
      </c>
      <c r="D331" s="144" t="s">
        <v>140</v>
      </c>
      <c r="E331" s="145" t="s">
        <v>541</v>
      </c>
      <c r="F331" s="146" t="s">
        <v>542</v>
      </c>
      <c r="G331" s="147" t="s">
        <v>149</v>
      </c>
      <c r="H331" s="148">
        <v>1.2</v>
      </c>
      <c r="I331" s="149"/>
      <c r="J331" s="150">
        <f>ROUND(I331*H331,0)</f>
        <v>0</v>
      </c>
      <c r="K331" s="146" t="s">
        <v>144</v>
      </c>
      <c r="L331" s="32"/>
      <c r="M331" s="151" t="s">
        <v>1</v>
      </c>
      <c r="N331" s="152" t="s">
        <v>38</v>
      </c>
      <c r="O331" s="57"/>
      <c r="P331" s="153">
        <f>O331*H331</f>
        <v>0</v>
      </c>
      <c r="Q331" s="153">
        <v>1.3912E-3</v>
      </c>
      <c r="R331" s="153">
        <f>Q331*H331</f>
        <v>1.6694399999999999E-3</v>
      </c>
      <c r="S331" s="153">
        <v>0</v>
      </c>
      <c r="T331" s="154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55" t="s">
        <v>145</v>
      </c>
      <c r="AT331" s="155" t="s">
        <v>140</v>
      </c>
      <c r="AU331" s="155" t="s">
        <v>81</v>
      </c>
      <c r="AY331" s="16" t="s">
        <v>138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6" t="s">
        <v>8</v>
      </c>
      <c r="BK331" s="156">
        <f>ROUND(I331*H331,0)</f>
        <v>0</v>
      </c>
      <c r="BL331" s="16" t="s">
        <v>145</v>
      </c>
      <c r="BM331" s="155" t="s">
        <v>543</v>
      </c>
    </row>
    <row r="332" spans="1:65" s="13" customFormat="1">
      <c r="B332" s="157"/>
      <c r="D332" s="158" t="s">
        <v>151</v>
      </c>
      <c r="E332" s="159" t="s">
        <v>1</v>
      </c>
      <c r="F332" s="160" t="s">
        <v>544</v>
      </c>
      <c r="H332" s="161">
        <v>1.2</v>
      </c>
      <c r="I332" s="162"/>
      <c r="L332" s="157"/>
      <c r="M332" s="163"/>
      <c r="N332" s="164"/>
      <c r="O332" s="164"/>
      <c r="P332" s="164"/>
      <c r="Q332" s="164"/>
      <c r="R332" s="164"/>
      <c r="S332" s="164"/>
      <c r="T332" s="165"/>
      <c r="AT332" s="159" t="s">
        <v>151</v>
      </c>
      <c r="AU332" s="159" t="s">
        <v>81</v>
      </c>
      <c r="AV332" s="13" t="s">
        <v>81</v>
      </c>
      <c r="AW332" s="13" t="s">
        <v>30</v>
      </c>
      <c r="AX332" s="13" t="s">
        <v>8</v>
      </c>
      <c r="AY332" s="159" t="s">
        <v>138</v>
      </c>
    </row>
    <row r="333" spans="1:65" s="2" customFormat="1" ht="24.2" customHeight="1">
      <c r="A333" s="31"/>
      <c r="B333" s="143"/>
      <c r="C333" s="144" t="s">
        <v>545</v>
      </c>
      <c r="D333" s="144" t="s">
        <v>140</v>
      </c>
      <c r="E333" s="145" t="s">
        <v>546</v>
      </c>
      <c r="F333" s="146" t="s">
        <v>547</v>
      </c>
      <c r="G333" s="147" t="s">
        <v>143</v>
      </c>
      <c r="H333" s="148">
        <v>12</v>
      </c>
      <c r="I333" s="149"/>
      <c r="J333" s="150">
        <f>ROUND(I333*H333,0)</f>
        <v>0</v>
      </c>
      <c r="K333" s="146" t="s">
        <v>144</v>
      </c>
      <c r="L333" s="32"/>
      <c r="M333" s="151" t="s">
        <v>1</v>
      </c>
      <c r="N333" s="152" t="s">
        <v>38</v>
      </c>
      <c r="O333" s="57"/>
      <c r="P333" s="153">
        <f>O333*H333</f>
        <v>0</v>
      </c>
      <c r="Q333" s="153">
        <v>0</v>
      </c>
      <c r="R333" s="153">
        <f>Q333*H333</f>
        <v>0</v>
      </c>
      <c r="S333" s="153">
        <v>1.4999999999999999E-2</v>
      </c>
      <c r="T333" s="154">
        <f>S333*H333</f>
        <v>0.18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55" t="s">
        <v>145</v>
      </c>
      <c r="AT333" s="155" t="s">
        <v>140</v>
      </c>
      <c r="AU333" s="155" t="s">
        <v>81</v>
      </c>
      <c r="AY333" s="16" t="s">
        <v>138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6" t="s">
        <v>8</v>
      </c>
      <c r="BK333" s="156">
        <f>ROUND(I333*H333,0)</f>
        <v>0</v>
      </c>
      <c r="BL333" s="16" t="s">
        <v>145</v>
      </c>
      <c r="BM333" s="155" t="s">
        <v>548</v>
      </c>
    </row>
    <row r="334" spans="1:65" s="13" customFormat="1">
      <c r="B334" s="157"/>
      <c r="D334" s="158" t="s">
        <v>151</v>
      </c>
      <c r="E334" s="159" t="s">
        <v>1</v>
      </c>
      <c r="F334" s="160" t="s">
        <v>549</v>
      </c>
      <c r="H334" s="161">
        <v>12</v>
      </c>
      <c r="I334" s="162"/>
      <c r="L334" s="157"/>
      <c r="M334" s="163"/>
      <c r="N334" s="164"/>
      <c r="O334" s="164"/>
      <c r="P334" s="164"/>
      <c r="Q334" s="164"/>
      <c r="R334" s="164"/>
      <c r="S334" s="164"/>
      <c r="T334" s="165"/>
      <c r="AT334" s="159" t="s">
        <v>151</v>
      </c>
      <c r="AU334" s="159" t="s">
        <v>81</v>
      </c>
      <c r="AV334" s="13" t="s">
        <v>81</v>
      </c>
      <c r="AW334" s="13" t="s">
        <v>30</v>
      </c>
      <c r="AX334" s="13" t="s">
        <v>8</v>
      </c>
      <c r="AY334" s="159" t="s">
        <v>138</v>
      </c>
    </row>
    <row r="335" spans="1:65" s="2" customFormat="1" ht="33" customHeight="1">
      <c r="A335" s="31"/>
      <c r="B335" s="143"/>
      <c r="C335" s="144" t="s">
        <v>550</v>
      </c>
      <c r="D335" s="144" t="s">
        <v>140</v>
      </c>
      <c r="E335" s="145" t="s">
        <v>551</v>
      </c>
      <c r="F335" s="146" t="s">
        <v>552</v>
      </c>
      <c r="G335" s="147" t="s">
        <v>143</v>
      </c>
      <c r="H335" s="148">
        <v>218</v>
      </c>
      <c r="I335" s="149"/>
      <c r="J335" s="150">
        <f>ROUND(I335*H335,0)</f>
        <v>0</v>
      </c>
      <c r="K335" s="146" t="s">
        <v>144</v>
      </c>
      <c r="L335" s="32"/>
      <c r="M335" s="151" t="s">
        <v>1</v>
      </c>
      <c r="N335" s="152" t="s">
        <v>38</v>
      </c>
      <c r="O335" s="57"/>
      <c r="P335" s="153">
        <f>O335*H335</f>
        <v>0</v>
      </c>
      <c r="Q335" s="153">
        <v>1.91E-5</v>
      </c>
      <c r="R335" s="153">
        <f>Q335*H335</f>
        <v>4.1637999999999996E-3</v>
      </c>
      <c r="S335" s="153">
        <v>0</v>
      </c>
      <c r="T335" s="154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5" t="s">
        <v>145</v>
      </c>
      <c r="AT335" s="155" t="s">
        <v>140</v>
      </c>
      <c r="AU335" s="155" t="s">
        <v>81</v>
      </c>
      <c r="AY335" s="16" t="s">
        <v>138</v>
      </c>
      <c r="BE335" s="156">
        <f>IF(N335="základní",J335,0)</f>
        <v>0</v>
      </c>
      <c r="BF335" s="156">
        <f>IF(N335="snížená",J335,0)</f>
        <v>0</v>
      </c>
      <c r="BG335" s="156">
        <f>IF(N335="zákl. přenesená",J335,0)</f>
        <v>0</v>
      </c>
      <c r="BH335" s="156">
        <f>IF(N335="sníž. přenesená",J335,0)</f>
        <v>0</v>
      </c>
      <c r="BI335" s="156">
        <f>IF(N335="nulová",J335,0)</f>
        <v>0</v>
      </c>
      <c r="BJ335" s="16" t="s">
        <v>8</v>
      </c>
      <c r="BK335" s="156">
        <f>ROUND(I335*H335,0)</f>
        <v>0</v>
      </c>
      <c r="BL335" s="16" t="s">
        <v>145</v>
      </c>
      <c r="BM335" s="155" t="s">
        <v>553</v>
      </c>
    </row>
    <row r="336" spans="1:65" s="13" customFormat="1">
      <c r="B336" s="157"/>
      <c r="D336" s="158" t="s">
        <v>151</v>
      </c>
      <c r="E336" s="159" t="s">
        <v>1</v>
      </c>
      <c r="F336" s="160" t="s">
        <v>554</v>
      </c>
      <c r="H336" s="161">
        <v>218</v>
      </c>
      <c r="I336" s="162"/>
      <c r="L336" s="157"/>
      <c r="M336" s="163"/>
      <c r="N336" s="164"/>
      <c r="O336" s="164"/>
      <c r="P336" s="164"/>
      <c r="Q336" s="164"/>
      <c r="R336" s="164"/>
      <c r="S336" s="164"/>
      <c r="T336" s="165"/>
      <c r="AT336" s="159" t="s">
        <v>151</v>
      </c>
      <c r="AU336" s="159" t="s">
        <v>81</v>
      </c>
      <c r="AV336" s="13" t="s">
        <v>81</v>
      </c>
      <c r="AW336" s="13" t="s">
        <v>30</v>
      </c>
      <c r="AX336" s="13" t="s">
        <v>73</v>
      </c>
      <c r="AY336" s="159" t="s">
        <v>138</v>
      </c>
    </row>
    <row r="337" spans="1:65" s="14" customFormat="1">
      <c r="B337" s="166"/>
      <c r="D337" s="158" t="s">
        <v>151</v>
      </c>
      <c r="E337" s="167" t="s">
        <v>1</v>
      </c>
      <c r="F337" s="168" t="s">
        <v>203</v>
      </c>
      <c r="H337" s="169">
        <v>218</v>
      </c>
      <c r="I337" s="170"/>
      <c r="L337" s="166"/>
      <c r="M337" s="171"/>
      <c r="N337" s="172"/>
      <c r="O337" s="172"/>
      <c r="P337" s="172"/>
      <c r="Q337" s="172"/>
      <c r="R337" s="172"/>
      <c r="S337" s="172"/>
      <c r="T337" s="173"/>
      <c r="AT337" s="167" t="s">
        <v>151</v>
      </c>
      <c r="AU337" s="167" t="s">
        <v>81</v>
      </c>
      <c r="AV337" s="14" t="s">
        <v>153</v>
      </c>
      <c r="AW337" s="14" t="s">
        <v>30</v>
      </c>
      <c r="AX337" s="14" t="s">
        <v>8</v>
      </c>
      <c r="AY337" s="167" t="s">
        <v>138</v>
      </c>
    </row>
    <row r="338" spans="1:65" s="2" customFormat="1" ht="24.2" customHeight="1">
      <c r="A338" s="31"/>
      <c r="B338" s="143"/>
      <c r="C338" s="144" t="s">
        <v>555</v>
      </c>
      <c r="D338" s="144" t="s">
        <v>140</v>
      </c>
      <c r="E338" s="145" t="s">
        <v>556</v>
      </c>
      <c r="F338" s="146" t="s">
        <v>557</v>
      </c>
      <c r="G338" s="147" t="s">
        <v>256</v>
      </c>
      <c r="H338" s="148">
        <v>24.634</v>
      </c>
      <c r="I338" s="149"/>
      <c r="J338" s="150">
        <f>ROUND(I338*H338,0)</f>
        <v>0</v>
      </c>
      <c r="K338" s="146" t="s">
        <v>144</v>
      </c>
      <c r="L338" s="32"/>
      <c r="M338" s="151" t="s">
        <v>1</v>
      </c>
      <c r="N338" s="152" t="s">
        <v>38</v>
      </c>
      <c r="O338" s="57"/>
      <c r="P338" s="153">
        <f>O338*H338</f>
        <v>0</v>
      </c>
      <c r="Q338" s="153">
        <v>0</v>
      </c>
      <c r="R338" s="153">
        <f>Q338*H338</f>
        <v>0</v>
      </c>
      <c r="S338" s="153">
        <v>0</v>
      </c>
      <c r="T338" s="154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5" t="s">
        <v>145</v>
      </c>
      <c r="AT338" s="155" t="s">
        <v>140</v>
      </c>
      <c r="AU338" s="155" t="s">
        <v>81</v>
      </c>
      <c r="AY338" s="16" t="s">
        <v>138</v>
      </c>
      <c r="BE338" s="156">
        <f>IF(N338="základní",J338,0)</f>
        <v>0</v>
      </c>
      <c r="BF338" s="156">
        <f>IF(N338="snížená",J338,0)</f>
        <v>0</v>
      </c>
      <c r="BG338" s="156">
        <f>IF(N338="zákl. přenesená",J338,0)</f>
        <v>0</v>
      </c>
      <c r="BH338" s="156">
        <f>IF(N338="sníž. přenesená",J338,0)</f>
        <v>0</v>
      </c>
      <c r="BI338" s="156">
        <f>IF(N338="nulová",J338,0)</f>
        <v>0</v>
      </c>
      <c r="BJ338" s="16" t="s">
        <v>8</v>
      </c>
      <c r="BK338" s="156">
        <f>ROUND(I338*H338,0)</f>
        <v>0</v>
      </c>
      <c r="BL338" s="16" t="s">
        <v>145</v>
      </c>
      <c r="BM338" s="155" t="s">
        <v>558</v>
      </c>
    </row>
    <row r="339" spans="1:65" s="13" customFormat="1">
      <c r="B339" s="157"/>
      <c r="D339" s="158" t="s">
        <v>151</v>
      </c>
      <c r="E339" s="159" t="s">
        <v>1</v>
      </c>
      <c r="F339" s="160" t="s">
        <v>559</v>
      </c>
      <c r="H339" s="161">
        <v>14.134</v>
      </c>
      <c r="I339" s="162"/>
      <c r="L339" s="157"/>
      <c r="M339" s="163"/>
      <c r="N339" s="164"/>
      <c r="O339" s="164"/>
      <c r="P339" s="164"/>
      <c r="Q339" s="164"/>
      <c r="R339" s="164"/>
      <c r="S339" s="164"/>
      <c r="T339" s="165"/>
      <c r="AT339" s="159" t="s">
        <v>151</v>
      </c>
      <c r="AU339" s="159" t="s">
        <v>81</v>
      </c>
      <c r="AV339" s="13" t="s">
        <v>81</v>
      </c>
      <c r="AW339" s="13" t="s">
        <v>30</v>
      </c>
      <c r="AX339" s="13" t="s">
        <v>73</v>
      </c>
      <c r="AY339" s="159" t="s">
        <v>138</v>
      </c>
    </row>
    <row r="340" spans="1:65" s="13" customFormat="1">
      <c r="B340" s="157"/>
      <c r="D340" s="158" t="s">
        <v>151</v>
      </c>
      <c r="E340" s="159" t="s">
        <v>1</v>
      </c>
      <c r="F340" s="160" t="s">
        <v>560</v>
      </c>
      <c r="H340" s="161">
        <v>5</v>
      </c>
      <c r="I340" s="162"/>
      <c r="L340" s="157"/>
      <c r="M340" s="163"/>
      <c r="N340" s="164"/>
      <c r="O340" s="164"/>
      <c r="P340" s="164"/>
      <c r="Q340" s="164"/>
      <c r="R340" s="164"/>
      <c r="S340" s="164"/>
      <c r="T340" s="165"/>
      <c r="AT340" s="159" t="s">
        <v>151</v>
      </c>
      <c r="AU340" s="159" t="s">
        <v>81</v>
      </c>
      <c r="AV340" s="13" t="s">
        <v>81</v>
      </c>
      <c r="AW340" s="13" t="s">
        <v>30</v>
      </c>
      <c r="AX340" s="13" t="s">
        <v>73</v>
      </c>
      <c r="AY340" s="159" t="s">
        <v>138</v>
      </c>
    </row>
    <row r="341" spans="1:65" s="13" customFormat="1">
      <c r="B341" s="157"/>
      <c r="D341" s="158" t="s">
        <v>151</v>
      </c>
      <c r="E341" s="159" t="s">
        <v>1</v>
      </c>
      <c r="F341" s="160" t="s">
        <v>561</v>
      </c>
      <c r="H341" s="161">
        <v>5.5</v>
      </c>
      <c r="I341" s="162"/>
      <c r="L341" s="157"/>
      <c r="M341" s="163"/>
      <c r="N341" s="164"/>
      <c r="O341" s="164"/>
      <c r="P341" s="164"/>
      <c r="Q341" s="164"/>
      <c r="R341" s="164"/>
      <c r="S341" s="164"/>
      <c r="T341" s="165"/>
      <c r="AT341" s="159" t="s">
        <v>151</v>
      </c>
      <c r="AU341" s="159" t="s">
        <v>81</v>
      </c>
      <c r="AV341" s="13" t="s">
        <v>81</v>
      </c>
      <c r="AW341" s="13" t="s">
        <v>30</v>
      </c>
      <c r="AX341" s="13" t="s">
        <v>73</v>
      </c>
      <c r="AY341" s="159" t="s">
        <v>138</v>
      </c>
    </row>
    <row r="342" spans="1:65" s="14" customFormat="1">
      <c r="B342" s="166"/>
      <c r="D342" s="158" t="s">
        <v>151</v>
      </c>
      <c r="E342" s="167" t="s">
        <v>1</v>
      </c>
      <c r="F342" s="168" t="s">
        <v>203</v>
      </c>
      <c r="H342" s="169">
        <v>24.634</v>
      </c>
      <c r="I342" s="170"/>
      <c r="L342" s="166"/>
      <c r="M342" s="171"/>
      <c r="N342" s="172"/>
      <c r="O342" s="172"/>
      <c r="P342" s="172"/>
      <c r="Q342" s="172"/>
      <c r="R342" s="172"/>
      <c r="S342" s="172"/>
      <c r="T342" s="173"/>
      <c r="AT342" s="167" t="s">
        <v>151</v>
      </c>
      <c r="AU342" s="167" t="s">
        <v>81</v>
      </c>
      <c r="AV342" s="14" t="s">
        <v>153</v>
      </c>
      <c r="AW342" s="14" t="s">
        <v>30</v>
      </c>
      <c r="AX342" s="14" t="s">
        <v>8</v>
      </c>
      <c r="AY342" s="167" t="s">
        <v>138</v>
      </c>
    </row>
    <row r="343" spans="1:65" s="2" customFormat="1" ht="21.75" customHeight="1">
      <c r="A343" s="31"/>
      <c r="B343" s="143"/>
      <c r="C343" s="144" t="s">
        <v>562</v>
      </c>
      <c r="D343" s="144" t="s">
        <v>140</v>
      </c>
      <c r="E343" s="145" t="s">
        <v>563</v>
      </c>
      <c r="F343" s="146" t="s">
        <v>564</v>
      </c>
      <c r="G343" s="147" t="s">
        <v>256</v>
      </c>
      <c r="H343" s="148">
        <v>14.85</v>
      </c>
      <c r="I343" s="149"/>
      <c r="J343" s="150">
        <f>ROUND(I343*H343,0)</f>
        <v>0</v>
      </c>
      <c r="K343" s="146" t="s">
        <v>144</v>
      </c>
      <c r="L343" s="32"/>
      <c r="M343" s="151" t="s">
        <v>1</v>
      </c>
      <c r="N343" s="152" t="s">
        <v>38</v>
      </c>
      <c r="O343" s="57"/>
      <c r="P343" s="153">
        <f>O343*H343</f>
        <v>0</v>
      </c>
      <c r="Q343" s="153">
        <v>0</v>
      </c>
      <c r="R343" s="153">
        <f>Q343*H343</f>
        <v>0</v>
      </c>
      <c r="S343" s="153">
        <v>0</v>
      </c>
      <c r="T343" s="154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55" t="s">
        <v>145</v>
      </c>
      <c r="AT343" s="155" t="s">
        <v>140</v>
      </c>
      <c r="AU343" s="155" t="s">
        <v>81</v>
      </c>
      <c r="AY343" s="16" t="s">
        <v>138</v>
      </c>
      <c r="BE343" s="156">
        <f>IF(N343="základní",J343,0)</f>
        <v>0</v>
      </c>
      <c r="BF343" s="156">
        <f>IF(N343="snížená",J343,0)</f>
        <v>0</v>
      </c>
      <c r="BG343" s="156">
        <f>IF(N343="zákl. přenesená",J343,0)</f>
        <v>0</v>
      </c>
      <c r="BH343" s="156">
        <f>IF(N343="sníž. přenesená",J343,0)</f>
        <v>0</v>
      </c>
      <c r="BI343" s="156">
        <f>IF(N343="nulová",J343,0)</f>
        <v>0</v>
      </c>
      <c r="BJ343" s="16" t="s">
        <v>8</v>
      </c>
      <c r="BK343" s="156">
        <f>ROUND(I343*H343,0)</f>
        <v>0</v>
      </c>
      <c r="BL343" s="16" t="s">
        <v>145</v>
      </c>
      <c r="BM343" s="155" t="s">
        <v>565</v>
      </c>
    </row>
    <row r="344" spans="1:65" s="13" customFormat="1" ht="22.5">
      <c r="B344" s="157"/>
      <c r="D344" s="158" t="s">
        <v>151</v>
      </c>
      <c r="E344" s="159" t="s">
        <v>1</v>
      </c>
      <c r="F344" s="160" t="s">
        <v>566</v>
      </c>
      <c r="H344" s="161">
        <v>14.85</v>
      </c>
      <c r="I344" s="162"/>
      <c r="L344" s="157"/>
      <c r="M344" s="163"/>
      <c r="N344" s="164"/>
      <c r="O344" s="164"/>
      <c r="P344" s="164"/>
      <c r="Q344" s="164"/>
      <c r="R344" s="164"/>
      <c r="S344" s="164"/>
      <c r="T344" s="165"/>
      <c r="AT344" s="159" t="s">
        <v>151</v>
      </c>
      <c r="AU344" s="159" t="s">
        <v>81</v>
      </c>
      <c r="AV344" s="13" t="s">
        <v>81</v>
      </c>
      <c r="AW344" s="13" t="s">
        <v>30</v>
      </c>
      <c r="AX344" s="13" t="s">
        <v>8</v>
      </c>
      <c r="AY344" s="159" t="s">
        <v>138</v>
      </c>
    </row>
    <row r="345" spans="1:65" s="2" customFormat="1" ht="21.75" customHeight="1">
      <c r="A345" s="31"/>
      <c r="B345" s="143"/>
      <c r="C345" s="144" t="s">
        <v>567</v>
      </c>
      <c r="D345" s="144" t="s">
        <v>140</v>
      </c>
      <c r="E345" s="145" t="s">
        <v>568</v>
      </c>
      <c r="F345" s="146" t="s">
        <v>569</v>
      </c>
      <c r="G345" s="147" t="s">
        <v>256</v>
      </c>
      <c r="H345" s="148">
        <v>6.3</v>
      </c>
      <c r="I345" s="149"/>
      <c r="J345" s="150">
        <f>ROUND(I345*H345,0)</f>
        <v>0</v>
      </c>
      <c r="K345" s="146" t="s">
        <v>144</v>
      </c>
      <c r="L345" s="32"/>
      <c r="M345" s="151" t="s">
        <v>1</v>
      </c>
      <c r="N345" s="152" t="s">
        <v>38</v>
      </c>
      <c r="O345" s="57"/>
      <c r="P345" s="153">
        <f>O345*H345</f>
        <v>0</v>
      </c>
      <c r="Q345" s="153">
        <v>3.9699999999999996E-3</v>
      </c>
      <c r="R345" s="153">
        <f>Q345*H345</f>
        <v>2.5010999999999995E-2</v>
      </c>
      <c r="S345" s="153">
        <v>0</v>
      </c>
      <c r="T345" s="154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55" t="s">
        <v>145</v>
      </c>
      <c r="AT345" s="155" t="s">
        <v>140</v>
      </c>
      <c r="AU345" s="155" t="s">
        <v>81</v>
      </c>
      <c r="AY345" s="16" t="s">
        <v>138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6" t="s">
        <v>8</v>
      </c>
      <c r="BK345" s="156">
        <f>ROUND(I345*H345,0)</f>
        <v>0</v>
      </c>
      <c r="BL345" s="16" t="s">
        <v>145</v>
      </c>
      <c r="BM345" s="155" t="s">
        <v>570</v>
      </c>
    </row>
    <row r="346" spans="1:65" s="13" customFormat="1">
      <c r="B346" s="157"/>
      <c r="D346" s="158" t="s">
        <v>151</v>
      </c>
      <c r="E346" s="159" t="s">
        <v>1</v>
      </c>
      <c r="F346" s="160" t="s">
        <v>571</v>
      </c>
      <c r="H346" s="161">
        <v>3</v>
      </c>
      <c r="I346" s="162"/>
      <c r="L346" s="157"/>
      <c r="M346" s="163"/>
      <c r="N346" s="164"/>
      <c r="O346" s="164"/>
      <c r="P346" s="164"/>
      <c r="Q346" s="164"/>
      <c r="R346" s="164"/>
      <c r="S346" s="164"/>
      <c r="T346" s="165"/>
      <c r="AT346" s="159" t="s">
        <v>151</v>
      </c>
      <c r="AU346" s="159" t="s">
        <v>81</v>
      </c>
      <c r="AV346" s="13" t="s">
        <v>81</v>
      </c>
      <c r="AW346" s="13" t="s">
        <v>30</v>
      </c>
      <c r="AX346" s="13" t="s">
        <v>73</v>
      </c>
      <c r="AY346" s="159" t="s">
        <v>138</v>
      </c>
    </row>
    <row r="347" spans="1:65" s="13" customFormat="1">
      <c r="B347" s="157"/>
      <c r="D347" s="158" t="s">
        <v>151</v>
      </c>
      <c r="E347" s="159" t="s">
        <v>1</v>
      </c>
      <c r="F347" s="160" t="s">
        <v>572</v>
      </c>
      <c r="H347" s="161">
        <v>3.3</v>
      </c>
      <c r="I347" s="162"/>
      <c r="L347" s="157"/>
      <c r="M347" s="163"/>
      <c r="N347" s="164"/>
      <c r="O347" s="164"/>
      <c r="P347" s="164"/>
      <c r="Q347" s="164"/>
      <c r="R347" s="164"/>
      <c r="S347" s="164"/>
      <c r="T347" s="165"/>
      <c r="AT347" s="159" t="s">
        <v>151</v>
      </c>
      <c r="AU347" s="159" t="s">
        <v>81</v>
      </c>
      <c r="AV347" s="13" t="s">
        <v>81</v>
      </c>
      <c r="AW347" s="13" t="s">
        <v>30</v>
      </c>
      <c r="AX347" s="13" t="s">
        <v>73</v>
      </c>
      <c r="AY347" s="159" t="s">
        <v>138</v>
      </c>
    </row>
    <row r="348" spans="1:65" s="14" customFormat="1">
      <c r="B348" s="166"/>
      <c r="D348" s="158" t="s">
        <v>151</v>
      </c>
      <c r="E348" s="167" t="s">
        <v>1</v>
      </c>
      <c r="F348" s="168" t="s">
        <v>203</v>
      </c>
      <c r="H348" s="169">
        <v>6.3</v>
      </c>
      <c r="I348" s="170"/>
      <c r="L348" s="166"/>
      <c r="M348" s="171"/>
      <c r="N348" s="172"/>
      <c r="O348" s="172"/>
      <c r="P348" s="172"/>
      <c r="Q348" s="172"/>
      <c r="R348" s="172"/>
      <c r="S348" s="172"/>
      <c r="T348" s="173"/>
      <c r="AT348" s="167" t="s">
        <v>151</v>
      </c>
      <c r="AU348" s="167" t="s">
        <v>81</v>
      </c>
      <c r="AV348" s="14" t="s">
        <v>153</v>
      </c>
      <c r="AW348" s="14" t="s">
        <v>30</v>
      </c>
      <c r="AX348" s="14" t="s">
        <v>8</v>
      </c>
      <c r="AY348" s="167" t="s">
        <v>138</v>
      </c>
    </row>
    <row r="349" spans="1:65" s="2" customFormat="1" ht="24.2" customHeight="1">
      <c r="A349" s="31"/>
      <c r="B349" s="143"/>
      <c r="C349" s="144" t="s">
        <v>573</v>
      </c>
      <c r="D349" s="144" t="s">
        <v>140</v>
      </c>
      <c r="E349" s="145" t="s">
        <v>574</v>
      </c>
      <c r="F349" s="146" t="s">
        <v>575</v>
      </c>
      <c r="G349" s="147" t="s">
        <v>256</v>
      </c>
      <c r="H349" s="148">
        <v>2.5649999999999999</v>
      </c>
      <c r="I349" s="149"/>
      <c r="J349" s="150">
        <f>ROUND(I349*H349,0)</f>
        <v>0</v>
      </c>
      <c r="K349" s="146" t="s">
        <v>144</v>
      </c>
      <c r="L349" s="32"/>
      <c r="M349" s="151" t="s">
        <v>1</v>
      </c>
      <c r="N349" s="152" t="s">
        <v>38</v>
      </c>
      <c r="O349" s="57"/>
      <c r="P349" s="153">
        <f>O349*H349</f>
        <v>0</v>
      </c>
      <c r="Q349" s="153">
        <v>4.2700000000000004E-3</v>
      </c>
      <c r="R349" s="153">
        <f>Q349*H349</f>
        <v>1.095255E-2</v>
      </c>
      <c r="S349" s="153">
        <v>0</v>
      </c>
      <c r="T349" s="154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55" t="s">
        <v>145</v>
      </c>
      <c r="AT349" s="155" t="s">
        <v>140</v>
      </c>
      <c r="AU349" s="155" t="s">
        <v>81</v>
      </c>
      <c r="AY349" s="16" t="s">
        <v>138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6" t="s">
        <v>8</v>
      </c>
      <c r="BK349" s="156">
        <f>ROUND(I349*H349,0)</f>
        <v>0</v>
      </c>
      <c r="BL349" s="16" t="s">
        <v>145</v>
      </c>
      <c r="BM349" s="155" t="s">
        <v>576</v>
      </c>
    </row>
    <row r="350" spans="1:65" s="13" customFormat="1" ht="22.5">
      <c r="B350" s="157"/>
      <c r="D350" s="158" t="s">
        <v>151</v>
      </c>
      <c r="E350" s="159" t="s">
        <v>1</v>
      </c>
      <c r="F350" s="160" t="s">
        <v>409</v>
      </c>
      <c r="H350" s="161">
        <v>2.5649999999999999</v>
      </c>
      <c r="I350" s="162"/>
      <c r="L350" s="157"/>
      <c r="M350" s="163"/>
      <c r="N350" s="164"/>
      <c r="O350" s="164"/>
      <c r="P350" s="164"/>
      <c r="Q350" s="164"/>
      <c r="R350" s="164"/>
      <c r="S350" s="164"/>
      <c r="T350" s="165"/>
      <c r="AT350" s="159" t="s">
        <v>151</v>
      </c>
      <c r="AU350" s="159" t="s">
        <v>81</v>
      </c>
      <c r="AV350" s="13" t="s">
        <v>81</v>
      </c>
      <c r="AW350" s="13" t="s">
        <v>30</v>
      </c>
      <c r="AX350" s="13" t="s">
        <v>73</v>
      </c>
      <c r="AY350" s="159" t="s">
        <v>138</v>
      </c>
    </row>
    <row r="351" spans="1:65" s="14" customFormat="1">
      <c r="B351" s="166"/>
      <c r="D351" s="158" t="s">
        <v>151</v>
      </c>
      <c r="E351" s="167" t="s">
        <v>1</v>
      </c>
      <c r="F351" s="168" t="s">
        <v>203</v>
      </c>
      <c r="H351" s="169">
        <v>2.5649999999999999</v>
      </c>
      <c r="I351" s="170"/>
      <c r="L351" s="166"/>
      <c r="M351" s="171"/>
      <c r="N351" s="172"/>
      <c r="O351" s="172"/>
      <c r="P351" s="172"/>
      <c r="Q351" s="172"/>
      <c r="R351" s="172"/>
      <c r="S351" s="172"/>
      <c r="T351" s="173"/>
      <c r="AT351" s="167" t="s">
        <v>151</v>
      </c>
      <c r="AU351" s="167" t="s">
        <v>81</v>
      </c>
      <c r="AV351" s="14" t="s">
        <v>153</v>
      </c>
      <c r="AW351" s="14" t="s">
        <v>30</v>
      </c>
      <c r="AX351" s="14" t="s">
        <v>8</v>
      </c>
      <c r="AY351" s="167" t="s">
        <v>138</v>
      </c>
    </row>
    <row r="352" spans="1:65" s="2" customFormat="1" ht="24.2" customHeight="1">
      <c r="A352" s="31"/>
      <c r="B352" s="143"/>
      <c r="C352" s="144" t="s">
        <v>577</v>
      </c>
      <c r="D352" s="144" t="s">
        <v>140</v>
      </c>
      <c r="E352" s="145" t="s">
        <v>578</v>
      </c>
      <c r="F352" s="146" t="s">
        <v>579</v>
      </c>
      <c r="G352" s="147" t="s">
        <v>256</v>
      </c>
      <c r="H352" s="148">
        <v>8.8650000000000002</v>
      </c>
      <c r="I352" s="149"/>
      <c r="J352" s="150">
        <f>ROUND(I352*H352,0)</f>
        <v>0</v>
      </c>
      <c r="K352" s="146" t="s">
        <v>144</v>
      </c>
      <c r="L352" s="32"/>
      <c r="M352" s="151" t="s">
        <v>1</v>
      </c>
      <c r="N352" s="152" t="s">
        <v>38</v>
      </c>
      <c r="O352" s="57"/>
      <c r="P352" s="153">
        <f>O352*H352</f>
        <v>0</v>
      </c>
      <c r="Q352" s="153">
        <v>1.5299999999999999E-3</v>
      </c>
      <c r="R352" s="153">
        <f>Q352*H352</f>
        <v>1.3563449999999999E-2</v>
      </c>
      <c r="S352" s="153">
        <v>0</v>
      </c>
      <c r="T352" s="154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55" t="s">
        <v>145</v>
      </c>
      <c r="AT352" s="155" t="s">
        <v>140</v>
      </c>
      <c r="AU352" s="155" t="s">
        <v>81</v>
      </c>
      <c r="AY352" s="16" t="s">
        <v>138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6" t="s">
        <v>8</v>
      </c>
      <c r="BK352" s="156">
        <f>ROUND(I352*H352,0)</f>
        <v>0</v>
      </c>
      <c r="BL352" s="16" t="s">
        <v>145</v>
      </c>
      <c r="BM352" s="155" t="s">
        <v>580</v>
      </c>
    </row>
    <row r="353" spans="1:65" s="13" customFormat="1" ht="22.5">
      <c r="B353" s="157"/>
      <c r="D353" s="158" t="s">
        <v>151</v>
      </c>
      <c r="E353" s="159" t="s">
        <v>1</v>
      </c>
      <c r="F353" s="160" t="s">
        <v>409</v>
      </c>
      <c r="H353" s="161">
        <v>2.5649999999999999</v>
      </c>
      <c r="I353" s="162"/>
      <c r="L353" s="157"/>
      <c r="M353" s="163"/>
      <c r="N353" s="164"/>
      <c r="O353" s="164"/>
      <c r="P353" s="164"/>
      <c r="Q353" s="164"/>
      <c r="R353" s="164"/>
      <c r="S353" s="164"/>
      <c r="T353" s="165"/>
      <c r="AT353" s="159" t="s">
        <v>151</v>
      </c>
      <c r="AU353" s="159" t="s">
        <v>81</v>
      </c>
      <c r="AV353" s="13" t="s">
        <v>81</v>
      </c>
      <c r="AW353" s="13" t="s">
        <v>30</v>
      </c>
      <c r="AX353" s="13" t="s">
        <v>73</v>
      </c>
      <c r="AY353" s="159" t="s">
        <v>138</v>
      </c>
    </row>
    <row r="354" spans="1:65" s="13" customFormat="1">
      <c r="B354" s="157"/>
      <c r="D354" s="158" t="s">
        <v>151</v>
      </c>
      <c r="E354" s="159" t="s">
        <v>1</v>
      </c>
      <c r="F354" s="160" t="s">
        <v>571</v>
      </c>
      <c r="H354" s="161">
        <v>3</v>
      </c>
      <c r="I354" s="162"/>
      <c r="L354" s="157"/>
      <c r="M354" s="163"/>
      <c r="N354" s="164"/>
      <c r="O354" s="164"/>
      <c r="P354" s="164"/>
      <c r="Q354" s="164"/>
      <c r="R354" s="164"/>
      <c r="S354" s="164"/>
      <c r="T354" s="165"/>
      <c r="AT354" s="159" t="s">
        <v>151</v>
      </c>
      <c r="AU354" s="159" t="s">
        <v>81</v>
      </c>
      <c r="AV354" s="13" t="s">
        <v>81</v>
      </c>
      <c r="AW354" s="13" t="s">
        <v>30</v>
      </c>
      <c r="AX354" s="13" t="s">
        <v>73</v>
      </c>
      <c r="AY354" s="159" t="s">
        <v>138</v>
      </c>
    </row>
    <row r="355" spans="1:65" s="13" customFormat="1">
      <c r="B355" s="157"/>
      <c r="D355" s="158" t="s">
        <v>151</v>
      </c>
      <c r="E355" s="159" t="s">
        <v>1</v>
      </c>
      <c r="F355" s="160" t="s">
        <v>572</v>
      </c>
      <c r="H355" s="161">
        <v>3.3</v>
      </c>
      <c r="I355" s="162"/>
      <c r="L355" s="157"/>
      <c r="M355" s="163"/>
      <c r="N355" s="164"/>
      <c r="O355" s="164"/>
      <c r="P355" s="164"/>
      <c r="Q355" s="164"/>
      <c r="R355" s="164"/>
      <c r="S355" s="164"/>
      <c r="T355" s="165"/>
      <c r="AT355" s="159" t="s">
        <v>151</v>
      </c>
      <c r="AU355" s="159" t="s">
        <v>81</v>
      </c>
      <c r="AV355" s="13" t="s">
        <v>81</v>
      </c>
      <c r="AW355" s="13" t="s">
        <v>30</v>
      </c>
      <c r="AX355" s="13" t="s">
        <v>73</v>
      </c>
      <c r="AY355" s="159" t="s">
        <v>138</v>
      </c>
    </row>
    <row r="356" spans="1:65" s="14" customFormat="1">
      <c r="B356" s="166"/>
      <c r="D356" s="158" t="s">
        <v>151</v>
      </c>
      <c r="E356" s="167" t="s">
        <v>1</v>
      </c>
      <c r="F356" s="168" t="s">
        <v>203</v>
      </c>
      <c r="H356" s="169">
        <v>8.8650000000000002</v>
      </c>
      <c r="I356" s="170"/>
      <c r="L356" s="166"/>
      <c r="M356" s="171"/>
      <c r="N356" s="172"/>
      <c r="O356" s="172"/>
      <c r="P356" s="172"/>
      <c r="Q356" s="172"/>
      <c r="R356" s="172"/>
      <c r="S356" s="172"/>
      <c r="T356" s="173"/>
      <c r="AT356" s="167" t="s">
        <v>151</v>
      </c>
      <c r="AU356" s="167" t="s">
        <v>81</v>
      </c>
      <c r="AV356" s="14" t="s">
        <v>153</v>
      </c>
      <c r="AW356" s="14" t="s">
        <v>30</v>
      </c>
      <c r="AX356" s="14" t="s">
        <v>8</v>
      </c>
      <c r="AY356" s="167" t="s">
        <v>138</v>
      </c>
    </row>
    <row r="357" spans="1:65" s="12" customFormat="1" ht="22.9" customHeight="1">
      <c r="B357" s="130"/>
      <c r="D357" s="131" t="s">
        <v>72</v>
      </c>
      <c r="E357" s="141" t="s">
        <v>581</v>
      </c>
      <c r="F357" s="141" t="s">
        <v>582</v>
      </c>
      <c r="I357" s="133"/>
      <c r="J357" s="142">
        <f>BK357</f>
        <v>0</v>
      </c>
      <c r="L357" s="130"/>
      <c r="M357" s="135"/>
      <c r="N357" s="136"/>
      <c r="O357" s="136"/>
      <c r="P357" s="137">
        <f>SUM(P358:P361)</f>
        <v>0</v>
      </c>
      <c r="Q357" s="136"/>
      <c r="R357" s="137">
        <f>SUM(R358:R361)</f>
        <v>0</v>
      </c>
      <c r="S357" s="136"/>
      <c r="T357" s="138">
        <f>SUM(T358:T361)</f>
        <v>0</v>
      </c>
      <c r="AR357" s="131" t="s">
        <v>8</v>
      </c>
      <c r="AT357" s="139" t="s">
        <v>72</v>
      </c>
      <c r="AU357" s="139" t="s">
        <v>8</v>
      </c>
      <c r="AY357" s="131" t="s">
        <v>138</v>
      </c>
      <c r="BK357" s="140">
        <f>SUM(BK358:BK361)</f>
        <v>0</v>
      </c>
    </row>
    <row r="358" spans="1:65" s="2" customFormat="1" ht="24.2" customHeight="1">
      <c r="A358" s="31"/>
      <c r="B358" s="143"/>
      <c r="C358" s="144" t="s">
        <v>583</v>
      </c>
      <c r="D358" s="144" t="s">
        <v>140</v>
      </c>
      <c r="E358" s="145" t="s">
        <v>584</v>
      </c>
      <c r="F358" s="146" t="s">
        <v>585</v>
      </c>
      <c r="G358" s="147" t="s">
        <v>210</v>
      </c>
      <c r="H358" s="148">
        <v>0.374</v>
      </c>
      <c r="I358" s="149"/>
      <c r="J358" s="150">
        <f>ROUND(I358*H358,0)</f>
        <v>0</v>
      </c>
      <c r="K358" s="146" t="s">
        <v>144</v>
      </c>
      <c r="L358" s="32"/>
      <c r="M358" s="151" t="s">
        <v>1</v>
      </c>
      <c r="N358" s="152" t="s">
        <v>38</v>
      </c>
      <c r="O358" s="57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55" t="s">
        <v>145</v>
      </c>
      <c r="AT358" s="155" t="s">
        <v>140</v>
      </c>
      <c r="AU358" s="155" t="s">
        <v>81</v>
      </c>
      <c r="AY358" s="16" t="s">
        <v>138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6" t="s">
        <v>8</v>
      </c>
      <c r="BK358" s="156">
        <f>ROUND(I358*H358,0)</f>
        <v>0</v>
      </c>
      <c r="BL358" s="16" t="s">
        <v>145</v>
      </c>
      <c r="BM358" s="155" t="s">
        <v>586</v>
      </c>
    </row>
    <row r="359" spans="1:65" s="2" customFormat="1" ht="16.5" customHeight="1">
      <c r="A359" s="31"/>
      <c r="B359" s="143"/>
      <c r="C359" s="144" t="s">
        <v>587</v>
      </c>
      <c r="D359" s="144" t="s">
        <v>140</v>
      </c>
      <c r="E359" s="145" t="s">
        <v>588</v>
      </c>
      <c r="F359" s="146" t="s">
        <v>589</v>
      </c>
      <c r="G359" s="147" t="s">
        <v>210</v>
      </c>
      <c r="H359" s="148">
        <v>3.74</v>
      </c>
      <c r="I359" s="149"/>
      <c r="J359" s="150">
        <f>ROUND(I359*H359,0)</f>
        <v>0</v>
      </c>
      <c r="K359" s="146" t="s">
        <v>144</v>
      </c>
      <c r="L359" s="32"/>
      <c r="M359" s="151" t="s">
        <v>1</v>
      </c>
      <c r="N359" s="152" t="s">
        <v>38</v>
      </c>
      <c r="O359" s="57"/>
      <c r="P359" s="153">
        <f>O359*H359</f>
        <v>0</v>
      </c>
      <c r="Q359" s="153">
        <v>0</v>
      </c>
      <c r="R359" s="153">
        <f>Q359*H359</f>
        <v>0</v>
      </c>
      <c r="S359" s="153">
        <v>0</v>
      </c>
      <c r="T359" s="154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55" t="s">
        <v>145</v>
      </c>
      <c r="AT359" s="155" t="s">
        <v>140</v>
      </c>
      <c r="AU359" s="155" t="s">
        <v>81</v>
      </c>
      <c r="AY359" s="16" t="s">
        <v>138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6" t="s">
        <v>8</v>
      </c>
      <c r="BK359" s="156">
        <f>ROUND(I359*H359,0)</f>
        <v>0</v>
      </c>
      <c r="BL359" s="16" t="s">
        <v>145</v>
      </c>
      <c r="BM359" s="155" t="s">
        <v>590</v>
      </c>
    </row>
    <row r="360" spans="1:65" s="13" customFormat="1">
      <c r="B360" s="157"/>
      <c r="D360" s="158" t="s">
        <v>151</v>
      </c>
      <c r="F360" s="160" t="s">
        <v>591</v>
      </c>
      <c r="H360" s="161">
        <v>3.74</v>
      </c>
      <c r="I360" s="162"/>
      <c r="L360" s="157"/>
      <c r="M360" s="163"/>
      <c r="N360" s="164"/>
      <c r="O360" s="164"/>
      <c r="P360" s="164"/>
      <c r="Q360" s="164"/>
      <c r="R360" s="164"/>
      <c r="S360" s="164"/>
      <c r="T360" s="165"/>
      <c r="AT360" s="159" t="s">
        <v>151</v>
      </c>
      <c r="AU360" s="159" t="s">
        <v>81</v>
      </c>
      <c r="AV360" s="13" t="s">
        <v>81</v>
      </c>
      <c r="AW360" s="13" t="s">
        <v>3</v>
      </c>
      <c r="AX360" s="13" t="s">
        <v>8</v>
      </c>
      <c r="AY360" s="159" t="s">
        <v>138</v>
      </c>
    </row>
    <row r="361" spans="1:65" s="2" customFormat="1" ht="37.9" customHeight="1">
      <c r="A361" s="31"/>
      <c r="B361" s="143"/>
      <c r="C361" s="144" t="s">
        <v>592</v>
      </c>
      <c r="D361" s="144" t="s">
        <v>140</v>
      </c>
      <c r="E361" s="145" t="s">
        <v>593</v>
      </c>
      <c r="F361" s="146" t="s">
        <v>594</v>
      </c>
      <c r="G361" s="147" t="s">
        <v>210</v>
      </c>
      <c r="H361" s="148">
        <v>0.374</v>
      </c>
      <c r="I361" s="149"/>
      <c r="J361" s="150">
        <f>ROUND(I361*H361,0)</f>
        <v>0</v>
      </c>
      <c r="K361" s="146" t="s">
        <v>144</v>
      </c>
      <c r="L361" s="32"/>
      <c r="M361" s="151" t="s">
        <v>1</v>
      </c>
      <c r="N361" s="152" t="s">
        <v>38</v>
      </c>
      <c r="O361" s="57"/>
      <c r="P361" s="153">
        <f>O361*H361</f>
        <v>0</v>
      </c>
      <c r="Q361" s="153">
        <v>0</v>
      </c>
      <c r="R361" s="153">
        <f>Q361*H361</f>
        <v>0</v>
      </c>
      <c r="S361" s="153">
        <v>0</v>
      </c>
      <c r="T361" s="154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55" t="s">
        <v>145</v>
      </c>
      <c r="AT361" s="155" t="s">
        <v>140</v>
      </c>
      <c r="AU361" s="155" t="s">
        <v>81</v>
      </c>
      <c r="AY361" s="16" t="s">
        <v>138</v>
      </c>
      <c r="BE361" s="156">
        <f>IF(N361="základní",J361,0)</f>
        <v>0</v>
      </c>
      <c r="BF361" s="156">
        <f>IF(N361="snížená",J361,0)</f>
        <v>0</v>
      </c>
      <c r="BG361" s="156">
        <f>IF(N361="zákl. přenesená",J361,0)</f>
        <v>0</v>
      </c>
      <c r="BH361" s="156">
        <f>IF(N361="sníž. přenesená",J361,0)</f>
        <v>0</v>
      </c>
      <c r="BI361" s="156">
        <f>IF(N361="nulová",J361,0)</f>
        <v>0</v>
      </c>
      <c r="BJ361" s="16" t="s">
        <v>8</v>
      </c>
      <c r="BK361" s="156">
        <f>ROUND(I361*H361,0)</f>
        <v>0</v>
      </c>
      <c r="BL361" s="16" t="s">
        <v>145</v>
      </c>
      <c r="BM361" s="155" t="s">
        <v>595</v>
      </c>
    </row>
    <row r="362" spans="1:65" s="12" customFormat="1" ht="22.9" customHeight="1">
      <c r="B362" s="130"/>
      <c r="D362" s="131" t="s">
        <v>72</v>
      </c>
      <c r="E362" s="141" t="s">
        <v>596</v>
      </c>
      <c r="F362" s="141" t="s">
        <v>597</v>
      </c>
      <c r="I362" s="133"/>
      <c r="J362" s="142">
        <f>BK362</f>
        <v>0</v>
      </c>
      <c r="L362" s="130"/>
      <c r="M362" s="135"/>
      <c r="N362" s="136"/>
      <c r="O362" s="136"/>
      <c r="P362" s="137">
        <f>P363</f>
        <v>0</v>
      </c>
      <c r="Q362" s="136"/>
      <c r="R362" s="137">
        <f>R363</f>
        <v>0</v>
      </c>
      <c r="S362" s="136"/>
      <c r="T362" s="138">
        <f>T363</f>
        <v>0</v>
      </c>
      <c r="AR362" s="131" t="s">
        <v>8</v>
      </c>
      <c r="AT362" s="139" t="s">
        <v>72</v>
      </c>
      <c r="AU362" s="139" t="s">
        <v>8</v>
      </c>
      <c r="AY362" s="131" t="s">
        <v>138</v>
      </c>
      <c r="BK362" s="140">
        <f>BK363</f>
        <v>0</v>
      </c>
    </row>
    <row r="363" spans="1:65" s="2" customFormat="1" ht="24.2" customHeight="1">
      <c r="A363" s="31"/>
      <c r="B363" s="143"/>
      <c r="C363" s="144" t="s">
        <v>598</v>
      </c>
      <c r="D363" s="144" t="s">
        <v>140</v>
      </c>
      <c r="E363" s="145" t="s">
        <v>599</v>
      </c>
      <c r="F363" s="146" t="s">
        <v>600</v>
      </c>
      <c r="G363" s="147" t="s">
        <v>210</v>
      </c>
      <c r="H363" s="148">
        <v>96.504999999999995</v>
      </c>
      <c r="I363" s="149"/>
      <c r="J363" s="150">
        <f>ROUND(I363*H363,0)</f>
        <v>0</v>
      </c>
      <c r="K363" s="146" t="s">
        <v>144</v>
      </c>
      <c r="L363" s="32"/>
      <c r="M363" s="151" t="s">
        <v>1</v>
      </c>
      <c r="N363" s="152" t="s">
        <v>38</v>
      </c>
      <c r="O363" s="57"/>
      <c r="P363" s="153">
        <f>O363*H363</f>
        <v>0</v>
      </c>
      <c r="Q363" s="153">
        <v>0</v>
      </c>
      <c r="R363" s="153">
        <f>Q363*H363</f>
        <v>0</v>
      </c>
      <c r="S363" s="153">
        <v>0</v>
      </c>
      <c r="T363" s="154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55" t="s">
        <v>145</v>
      </c>
      <c r="AT363" s="155" t="s">
        <v>140</v>
      </c>
      <c r="AU363" s="155" t="s">
        <v>81</v>
      </c>
      <c r="AY363" s="16" t="s">
        <v>138</v>
      </c>
      <c r="BE363" s="156">
        <f>IF(N363="základní",J363,0)</f>
        <v>0</v>
      </c>
      <c r="BF363" s="156">
        <f>IF(N363="snížená",J363,0)</f>
        <v>0</v>
      </c>
      <c r="BG363" s="156">
        <f>IF(N363="zákl. přenesená",J363,0)</f>
        <v>0</v>
      </c>
      <c r="BH363" s="156">
        <f>IF(N363="sníž. přenesená",J363,0)</f>
        <v>0</v>
      </c>
      <c r="BI363" s="156">
        <f>IF(N363="nulová",J363,0)</f>
        <v>0</v>
      </c>
      <c r="BJ363" s="16" t="s">
        <v>8</v>
      </c>
      <c r="BK363" s="156">
        <f>ROUND(I363*H363,0)</f>
        <v>0</v>
      </c>
      <c r="BL363" s="16" t="s">
        <v>145</v>
      </c>
      <c r="BM363" s="155" t="s">
        <v>601</v>
      </c>
    </row>
    <row r="364" spans="1:65" s="12" customFormat="1" ht="25.9" customHeight="1">
      <c r="B364" s="130"/>
      <c r="D364" s="131" t="s">
        <v>72</v>
      </c>
      <c r="E364" s="132" t="s">
        <v>602</v>
      </c>
      <c r="F364" s="132" t="s">
        <v>603</v>
      </c>
      <c r="I364" s="133"/>
      <c r="J364" s="134">
        <f>BK364</f>
        <v>0</v>
      </c>
      <c r="L364" s="130"/>
      <c r="M364" s="135"/>
      <c r="N364" s="136"/>
      <c r="O364" s="136"/>
      <c r="P364" s="137">
        <f>P365+P386</f>
        <v>0</v>
      </c>
      <c r="Q364" s="136"/>
      <c r="R364" s="137">
        <f>R365+R386</f>
        <v>0.54089612399999998</v>
      </c>
      <c r="S364" s="136"/>
      <c r="T364" s="138">
        <f>T365+T386</f>
        <v>0.19359999999999999</v>
      </c>
      <c r="AR364" s="131" t="s">
        <v>81</v>
      </c>
      <c r="AT364" s="139" t="s">
        <v>72</v>
      </c>
      <c r="AU364" s="139" t="s">
        <v>73</v>
      </c>
      <c r="AY364" s="131" t="s">
        <v>138</v>
      </c>
      <c r="BK364" s="140">
        <f>BK365+BK386</f>
        <v>0</v>
      </c>
    </row>
    <row r="365" spans="1:65" s="12" customFormat="1" ht="22.9" customHeight="1">
      <c r="B365" s="130"/>
      <c r="D365" s="131" t="s">
        <v>72</v>
      </c>
      <c r="E365" s="141" t="s">
        <v>604</v>
      </c>
      <c r="F365" s="141" t="s">
        <v>605</v>
      </c>
      <c r="I365" s="133"/>
      <c r="J365" s="142">
        <f>BK365</f>
        <v>0</v>
      </c>
      <c r="L365" s="130"/>
      <c r="M365" s="135"/>
      <c r="N365" s="136"/>
      <c r="O365" s="136"/>
      <c r="P365" s="137">
        <f>SUM(P366:P385)</f>
        <v>0</v>
      </c>
      <c r="Q365" s="136"/>
      <c r="R365" s="137">
        <f>SUM(R366:R385)</f>
        <v>0.30766159199999998</v>
      </c>
      <c r="S365" s="136"/>
      <c r="T365" s="138">
        <f>SUM(T366:T385)</f>
        <v>0</v>
      </c>
      <c r="AR365" s="131" t="s">
        <v>81</v>
      </c>
      <c r="AT365" s="139" t="s">
        <v>72</v>
      </c>
      <c r="AU365" s="139" t="s">
        <v>8</v>
      </c>
      <c r="AY365" s="131" t="s">
        <v>138</v>
      </c>
      <c r="BK365" s="140">
        <f>SUM(BK366:BK385)</f>
        <v>0</v>
      </c>
    </row>
    <row r="366" spans="1:65" s="2" customFormat="1" ht="24.2" customHeight="1">
      <c r="A366" s="31"/>
      <c r="B366" s="143"/>
      <c r="C366" s="144" t="s">
        <v>606</v>
      </c>
      <c r="D366" s="144" t="s">
        <v>140</v>
      </c>
      <c r="E366" s="145" t="s">
        <v>607</v>
      </c>
      <c r="F366" s="146" t="s">
        <v>608</v>
      </c>
      <c r="G366" s="147" t="s">
        <v>256</v>
      </c>
      <c r="H366" s="148">
        <v>10.5</v>
      </c>
      <c r="I366" s="149"/>
      <c r="J366" s="150">
        <f>ROUND(I366*H366,0)</f>
        <v>0</v>
      </c>
      <c r="K366" s="146" t="s">
        <v>144</v>
      </c>
      <c r="L366" s="32"/>
      <c r="M366" s="151" t="s">
        <v>1</v>
      </c>
      <c r="N366" s="152" t="s">
        <v>38</v>
      </c>
      <c r="O366" s="57"/>
      <c r="P366" s="153">
        <f>O366*H366</f>
        <v>0</v>
      </c>
      <c r="Q366" s="153">
        <v>0</v>
      </c>
      <c r="R366" s="153">
        <f>Q366*H366</f>
        <v>0</v>
      </c>
      <c r="S366" s="153">
        <v>0</v>
      </c>
      <c r="T366" s="154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55" t="s">
        <v>228</v>
      </c>
      <c r="AT366" s="155" t="s">
        <v>140</v>
      </c>
      <c r="AU366" s="155" t="s">
        <v>81</v>
      </c>
      <c r="AY366" s="16" t="s">
        <v>138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6" t="s">
        <v>8</v>
      </c>
      <c r="BK366" s="156">
        <f>ROUND(I366*H366,0)</f>
        <v>0</v>
      </c>
      <c r="BL366" s="16" t="s">
        <v>228</v>
      </c>
      <c r="BM366" s="155" t="s">
        <v>609</v>
      </c>
    </row>
    <row r="367" spans="1:65" s="13" customFormat="1">
      <c r="B367" s="157"/>
      <c r="D367" s="158" t="s">
        <v>151</v>
      </c>
      <c r="E367" s="159" t="s">
        <v>1</v>
      </c>
      <c r="F367" s="160" t="s">
        <v>610</v>
      </c>
      <c r="H367" s="161">
        <v>5</v>
      </c>
      <c r="I367" s="162"/>
      <c r="L367" s="157"/>
      <c r="M367" s="163"/>
      <c r="N367" s="164"/>
      <c r="O367" s="164"/>
      <c r="P367" s="164"/>
      <c r="Q367" s="164"/>
      <c r="R367" s="164"/>
      <c r="S367" s="164"/>
      <c r="T367" s="165"/>
      <c r="AT367" s="159" t="s">
        <v>151</v>
      </c>
      <c r="AU367" s="159" t="s">
        <v>81</v>
      </c>
      <c r="AV367" s="13" t="s">
        <v>81</v>
      </c>
      <c r="AW367" s="13" t="s">
        <v>30</v>
      </c>
      <c r="AX367" s="13" t="s">
        <v>73</v>
      </c>
      <c r="AY367" s="159" t="s">
        <v>138</v>
      </c>
    </row>
    <row r="368" spans="1:65" s="13" customFormat="1">
      <c r="B368" s="157"/>
      <c r="D368" s="158" t="s">
        <v>151</v>
      </c>
      <c r="E368" s="159" t="s">
        <v>1</v>
      </c>
      <c r="F368" s="160" t="s">
        <v>611</v>
      </c>
      <c r="H368" s="161">
        <v>5.5</v>
      </c>
      <c r="I368" s="162"/>
      <c r="L368" s="157"/>
      <c r="M368" s="163"/>
      <c r="N368" s="164"/>
      <c r="O368" s="164"/>
      <c r="P368" s="164"/>
      <c r="Q368" s="164"/>
      <c r="R368" s="164"/>
      <c r="S368" s="164"/>
      <c r="T368" s="165"/>
      <c r="AT368" s="159" t="s">
        <v>151</v>
      </c>
      <c r="AU368" s="159" t="s">
        <v>81</v>
      </c>
      <c r="AV368" s="13" t="s">
        <v>81</v>
      </c>
      <c r="AW368" s="13" t="s">
        <v>30</v>
      </c>
      <c r="AX368" s="13" t="s">
        <v>73</v>
      </c>
      <c r="AY368" s="159" t="s">
        <v>138</v>
      </c>
    </row>
    <row r="369" spans="1:65" s="14" customFormat="1">
      <c r="B369" s="166"/>
      <c r="D369" s="158" t="s">
        <v>151</v>
      </c>
      <c r="E369" s="167" t="s">
        <v>99</v>
      </c>
      <c r="F369" s="168" t="s">
        <v>203</v>
      </c>
      <c r="H369" s="169">
        <v>10.5</v>
      </c>
      <c r="I369" s="170"/>
      <c r="L369" s="166"/>
      <c r="M369" s="171"/>
      <c r="N369" s="172"/>
      <c r="O369" s="172"/>
      <c r="P369" s="172"/>
      <c r="Q369" s="172"/>
      <c r="R369" s="172"/>
      <c r="S369" s="172"/>
      <c r="T369" s="173"/>
      <c r="AT369" s="167" t="s">
        <v>151</v>
      </c>
      <c r="AU369" s="167" t="s">
        <v>81</v>
      </c>
      <c r="AV369" s="14" t="s">
        <v>153</v>
      </c>
      <c r="AW369" s="14" t="s">
        <v>30</v>
      </c>
      <c r="AX369" s="14" t="s">
        <v>8</v>
      </c>
      <c r="AY369" s="167" t="s">
        <v>138</v>
      </c>
    </row>
    <row r="370" spans="1:65" s="2" customFormat="1" ht="16.5" customHeight="1">
      <c r="A370" s="31"/>
      <c r="B370" s="143"/>
      <c r="C370" s="174" t="s">
        <v>612</v>
      </c>
      <c r="D370" s="174" t="s">
        <v>282</v>
      </c>
      <c r="E370" s="175" t="s">
        <v>613</v>
      </c>
      <c r="F370" s="176" t="s">
        <v>614</v>
      </c>
      <c r="G370" s="177" t="s">
        <v>210</v>
      </c>
      <c r="H370" s="178">
        <v>4.0000000000000001E-3</v>
      </c>
      <c r="I370" s="179"/>
      <c r="J370" s="180">
        <f>ROUND(I370*H370,0)</f>
        <v>0</v>
      </c>
      <c r="K370" s="176" t="s">
        <v>144</v>
      </c>
      <c r="L370" s="181"/>
      <c r="M370" s="182" t="s">
        <v>1</v>
      </c>
      <c r="N370" s="183" t="s">
        <v>38</v>
      </c>
      <c r="O370" s="57"/>
      <c r="P370" s="153">
        <f>O370*H370</f>
        <v>0</v>
      </c>
      <c r="Q370" s="153">
        <v>1</v>
      </c>
      <c r="R370" s="153">
        <f>Q370*H370</f>
        <v>4.0000000000000001E-3</v>
      </c>
      <c r="S370" s="153">
        <v>0</v>
      </c>
      <c r="T370" s="154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55" t="s">
        <v>315</v>
      </c>
      <c r="AT370" s="155" t="s">
        <v>282</v>
      </c>
      <c r="AU370" s="155" t="s">
        <v>81</v>
      </c>
      <c r="AY370" s="16" t="s">
        <v>138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6" t="s">
        <v>8</v>
      </c>
      <c r="BK370" s="156">
        <f>ROUND(I370*H370,0)</f>
        <v>0</v>
      </c>
      <c r="BL370" s="16" t="s">
        <v>228</v>
      </c>
      <c r="BM370" s="155" t="s">
        <v>615</v>
      </c>
    </row>
    <row r="371" spans="1:65" s="13" customFormat="1">
      <c r="B371" s="157"/>
      <c r="D371" s="158" t="s">
        <v>151</v>
      </c>
      <c r="E371" s="159" t="s">
        <v>1</v>
      </c>
      <c r="F371" s="160" t="s">
        <v>616</v>
      </c>
      <c r="H371" s="161">
        <v>4.0000000000000001E-3</v>
      </c>
      <c r="I371" s="162"/>
      <c r="L371" s="157"/>
      <c r="M371" s="163"/>
      <c r="N371" s="164"/>
      <c r="O371" s="164"/>
      <c r="P371" s="164"/>
      <c r="Q371" s="164"/>
      <c r="R371" s="164"/>
      <c r="S371" s="164"/>
      <c r="T371" s="165"/>
      <c r="AT371" s="159" t="s">
        <v>151</v>
      </c>
      <c r="AU371" s="159" t="s">
        <v>81</v>
      </c>
      <c r="AV371" s="13" t="s">
        <v>81</v>
      </c>
      <c r="AW371" s="13" t="s">
        <v>30</v>
      </c>
      <c r="AX371" s="13" t="s">
        <v>8</v>
      </c>
      <c r="AY371" s="159" t="s">
        <v>138</v>
      </c>
    </row>
    <row r="372" spans="1:65" s="2" customFormat="1" ht="24.2" customHeight="1">
      <c r="A372" s="31"/>
      <c r="B372" s="143"/>
      <c r="C372" s="144" t="s">
        <v>617</v>
      </c>
      <c r="D372" s="144" t="s">
        <v>140</v>
      </c>
      <c r="E372" s="145" t="s">
        <v>618</v>
      </c>
      <c r="F372" s="146" t="s">
        <v>619</v>
      </c>
      <c r="G372" s="147" t="s">
        <v>256</v>
      </c>
      <c r="H372" s="148">
        <v>10.5</v>
      </c>
      <c r="I372" s="149"/>
      <c r="J372" s="150">
        <f>ROUND(I372*H372,0)</f>
        <v>0</v>
      </c>
      <c r="K372" s="146" t="s">
        <v>144</v>
      </c>
      <c r="L372" s="32"/>
      <c r="M372" s="151" t="s">
        <v>1</v>
      </c>
      <c r="N372" s="152" t="s">
        <v>38</v>
      </c>
      <c r="O372" s="57"/>
      <c r="P372" s="153">
        <f>O372*H372</f>
        <v>0</v>
      </c>
      <c r="Q372" s="153">
        <v>3.9825E-4</v>
      </c>
      <c r="R372" s="153">
        <f>Q372*H372</f>
        <v>4.1816250000000004E-3</v>
      </c>
      <c r="S372" s="153">
        <v>0</v>
      </c>
      <c r="T372" s="154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5" t="s">
        <v>228</v>
      </c>
      <c r="AT372" s="155" t="s">
        <v>140</v>
      </c>
      <c r="AU372" s="155" t="s">
        <v>81</v>
      </c>
      <c r="AY372" s="16" t="s">
        <v>138</v>
      </c>
      <c r="BE372" s="156">
        <f>IF(N372="základní",J372,0)</f>
        <v>0</v>
      </c>
      <c r="BF372" s="156">
        <f>IF(N372="snížená",J372,0)</f>
        <v>0</v>
      </c>
      <c r="BG372" s="156">
        <f>IF(N372="zákl. přenesená",J372,0)</f>
        <v>0</v>
      </c>
      <c r="BH372" s="156">
        <f>IF(N372="sníž. přenesená",J372,0)</f>
        <v>0</v>
      </c>
      <c r="BI372" s="156">
        <f>IF(N372="nulová",J372,0)</f>
        <v>0</v>
      </c>
      <c r="BJ372" s="16" t="s">
        <v>8</v>
      </c>
      <c r="BK372" s="156">
        <f>ROUND(I372*H372,0)</f>
        <v>0</v>
      </c>
      <c r="BL372" s="16" t="s">
        <v>228</v>
      </c>
      <c r="BM372" s="155" t="s">
        <v>620</v>
      </c>
    </row>
    <row r="373" spans="1:65" s="13" customFormat="1">
      <c r="B373" s="157"/>
      <c r="D373" s="158" t="s">
        <v>151</v>
      </c>
      <c r="E373" s="159" t="s">
        <v>1</v>
      </c>
      <c r="F373" s="160" t="s">
        <v>99</v>
      </c>
      <c r="H373" s="161">
        <v>10.5</v>
      </c>
      <c r="I373" s="162"/>
      <c r="L373" s="157"/>
      <c r="M373" s="163"/>
      <c r="N373" s="164"/>
      <c r="O373" s="164"/>
      <c r="P373" s="164"/>
      <c r="Q373" s="164"/>
      <c r="R373" s="164"/>
      <c r="S373" s="164"/>
      <c r="T373" s="165"/>
      <c r="AT373" s="159" t="s">
        <v>151</v>
      </c>
      <c r="AU373" s="159" t="s">
        <v>81</v>
      </c>
      <c r="AV373" s="13" t="s">
        <v>81</v>
      </c>
      <c r="AW373" s="13" t="s">
        <v>30</v>
      </c>
      <c r="AX373" s="13" t="s">
        <v>8</v>
      </c>
      <c r="AY373" s="159" t="s">
        <v>138</v>
      </c>
    </row>
    <row r="374" spans="1:65" s="2" customFormat="1" ht="49.15" customHeight="1">
      <c r="A374" s="31"/>
      <c r="B374" s="143"/>
      <c r="C374" s="174" t="s">
        <v>621</v>
      </c>
      <c r="D374" s="174" t="s">
        <v>282</v>
      </c>
      <c r="E374" s="175" t="s">
        <v>622</v>
      </c>
      <c r="F374" s="176" t="s">
        <v>623</v>
      </c>
      <c r="G374" s="177" t="s">
        <v>256</v>
      </c>
      <c r="H374" s="178">
        <v>12.81</v>
      </c>
      <c r="I374" s="179"/>
      <c r="J374" s="180">
        <f>ROUND(I374*H374,0)</f>
        <v>0</v>
      </c>
      <c r="K374" s="176" t="s">
        <v>144</v>
      </c>
      <c r="L374" s="181"/>
      <c r="M374" s="182" t="s">
        <v>1</v>
      </c>
      <c r="N374" s="183" t="s">
        <v>38</v>
      </c>
      <c r="O374" s="57"/>
      <c r="P374" s="153">
        <f>O374*H374</f>
        <v>0</v>
      </c>
      <c r="Q374" s="153">
        <v>6.0000000000000001E-3</v>
      </c>
      <c r="R374" s="153">
        <f>Q374*H374</f>
        <v>7.6859999999999998E-2</v>
      </c>
      <c r="S374" s="153">
        <v>0</v>
      </c>
      <c r="T374" s="154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55" t="s">
        <v>315</v>
      </c>
      <c r="AT374" s="155" t="s">
        <v>282</v>
      </c>
      <c r="AU374" s="155" t="s">
        <v>81</v>
      </c>
      <c r="AY374" s="16" t="s">
        <v>138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6" t="s">
        <v>8</v>
      </c>
      <c r="BK374" s="156">
        <f>ROUND(I374*H374,0)</f>
        <v>0</v>
      </c>
      <c r="BL374" s="16" t="s">
        <v>228</v>
      </c>
      <c r="BM374" s="155" t="s">
        <v>624</v>
      </c>
    </row>
    <row r="375" spans="1:65" s="13" customFormat="1">
      <c r="B375" s="157"/>
      <c r="D375" s="158" t="s">
        <v>151</v>
      </c>
      <c r="E375" s="159" t="s">
        <v>1</v>
      </c>
      <c r="F375" s="160" t="s">
        <v>625</v>
      </c>
      <c r="H375" s="161">
        <v>12.81</v>
      </c>
      <c r="I375" s="162"/>
      <c r="L375" s="157"/>
      <c r="M375" s="163"/>
      <c r="N375" s="164"/>
      <c r="O375" s="164"/>
      <c r="P375" s="164"/>
      <c r="Q375" s="164"/>
      <c r="R375" s="164"/>
      <c r="S375" s="164"/>
      <c r="T375" s="165"/>
      <c r="AT375" s="159" t="s">
        <v>151</v>
      </c>
      <c r="AU375" s="159" t="s">
        <v>81</v>
      </c>
      <c r="AV375" s="13" t="s">
        <v>81</v>
      </c>
      <c r="AW375" s="13" t="s">
        <v>30</v>
      </c>
      <c r="AX375" s="13" t="s">
        <v>8</v>
      </c>
      <c r="AY375" s="159" t="s">
        <v>138</v>
      </c>
    </row>
    <row r="376" spans="1:65" s="2" customFormat="1" ht="21.75" customHeight="1">
      <c r="A376" s="31"/>
      <c r="B376" s="143"/>
      <c r="C376" s="144" t="s">
        <v>626</v>
      </c>
      <c r="D376" s="144" t="s">
        <v>140</v>
      </c>
      <c r="E376" s="145" t="s">
        <v>627</v>
      </c>
      <c r="F376" s="146" t="s">
        <v>628</v>
      </c>
      <c r="G376" s="147" t="s">
        <v>256</v>
      </c>
      <c r="H376" s="148">
        <v>28.268000000000001</v>
      </c>
      <c r="I376" s="149"/>
      <c r="J376" s="150">
        <f>ROUND(I376*H376,0)</f>
        <v>0</v>
      </c>
      <c r="K376" s="146" t="s">
        <v>144</v>
      </c>
      <c r="L376" s="32"/>
      <c r="M376" s="151" t="s">
        <v>1</v>
      </c>
      <c r="N376" s="152" t="s">
        <v>38</v>
      </c>
      <c r="O376" s="57"/>
      <c r="P376" s="153">
        <f>O376*H376</f>
        <v>0</v>
      </c>
      <c r="Q376" s="153">
        <v>3.7530000000000002E-4</v>
      </c>
      <c r="R376" s="153">
        <f>Q376*H376</f>
        <v>1.0608980400000001E-2</v>
      </c>
      <c r="S376" s="153">
        <v>0</v>
      </c>
      <c r="T376" s="154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55" t="s">
        <v>228</v>
      </c>
      <c r="AT376" s="155" t="s">
        <v>140</v>
      </c>
      <c r="AU376" s="155" t="s">
        <v>81</v>
      </c>
      <c r="AY376" s="16" t="s">
        <v>138</v>
      </c>
      <c r="BE376" s="156">
        <f>IF(N376="základní",J376,0)</f>
        <v>0</v>
      </c>
      <c r="BF376" s="156">
        <f>IF(N376="snížená",J376,0)</f>
        <v>0</v>
      </c>
      <c r="BG376" s="156">
        <f>IF(N376="zákl. přenesená",J376,0)</f>
        <v>0</v>
      </c>
      <c r="BH376" s="156">
        <f>IF(N376="sníž. přenesená",J376,0)</f>
        <v>0</v>
      </c>
      <c r="BI376" s="156">
        <f>IF(N376="nulová",J376,0)</f>
        <v>0</v>
      </c>
      <c r="BJ376" s="16" t="s">
        <v>8</v>
      </c>
      <c r="BK376" s="156">
        <f>ROUND(I376*H376,0)</f>
        <v>0</v>
      </c>
      <c r="BL376" s="16" t="s">
        <v>228</v>
      </c>
      <c r="BM376" s="155" t="s">
        <v>629</v>
      </c>
    </row>
    <row r="377" spans="1:65" s="13" customFormat="1">
      <c r="B377" s="157"/>
      <c r="D377" s="158" t="s">
        <v>151</v>
      </c>
      <c r="E377" s="159" t="s">
        <v>1</v>
      </c>
      <c r="F377" s="160" t="s">
        <v>630</v>
      </c>
      <c r="H377" s="161">
        <v>28.268000000000001</v>
      </c>
      <c r="I377" s="162"/>
      <c r="L377" s="157"/>
      <c r="M377" s="163"/>
      <c r="N377" s="164"/>
      <c r="O377" s="164"/>
      <c r="P377" s="164"/>
      <c r="Q377" s="164"/>
      <c r="R377" s="164"/>
      <c r="S377" s="164"/>
      <c r="T377" s="165"/>
      <c r="AT377" s="159" t="s">
        <v>151</v>
      </c>
      <c r="AU377" s="159" t="s">
        <v>81</v>
      </c>
      <c r="AV377" s="13" t="s">
        <v>81</v>
      </c>
      <c r="AW377" s="13" t="s">
        <v>30</v>
      </c>
      <c r="AX377" s="13" t="s">
        <v>8</v>
      </c>
      <c r="AY377" s="159" t="s">
        <v>138</v>
      </c>
    </row>
    <row r="378" spans="1:65" s="2" customFormat="1" ht="49.15" customHeight="1">
      <c r="A378" s="31"/>
      <c r="B378" s="143"/>
      <c r="C378" s="174" t="s">
        <v>631</v>
      </c>
      <c r="D378" s="174" t="s">
        <v>282</v>
      </c>
      <c r="E378" s="175" t="s">
        <v>622</v>
      </c>
      <c r="F378" s="176" t="s">
        <v>623</v>
      </c>
      <c r="G378" s="177" t="s">
        <v>256</v>
      </c>
      <c r="H378" s="178">
        <v>33.921999999999997</v>
      </c>
      <c r="I378" s="179"/>
      <c r="J378" s="180">
        <f>ROUND(I378*H378,0)</f>
        <v>0</v>
      </c>
      <c r="K378" s="176" t="s">
        <v>144</v>
      </c>
      <c r="L378" s="181"/>
      <c r="M378" s="182" t="s">
        <v>1</v>
      </c>
      <c r="N378" s="183" t="s">
        <v>38</v>
      </c>
      <c r="O378" s="57"/>
      <c r="P378" s="153">
        <f>O378*H378</f>
        <v>0</v>
      </c>
      <c r="Q378" s="153">
        <v>6.0000000000000001E-3</v>
      </c>
      <c r="R378" s="153">
        <f>Q378*H378</f>
        <v>0.20353199999999999</v>
      </c>
      <c r="S378" s="153">
        <v>0</v>
      </c>
      <c r="T378" s="154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55" t="s">
        <v>315</v>
      </c>
      <c r="AT378" s="155" t="s">
        <v>282</v>
      </c>
      <c r="AU378" s="155" t="s">
        <v>81</v>
      </c>
      <c r="AY378" s="16" t="s">
        <v>138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6" t="s">
        <v>8</v>
      </c>
      <c r="BK378" s="156">
        <f>ROUND(I378*H378,0)</f>
        <v>0</v>
      </c>
      <c r="BL378" s="16" t="s">
        <v>228</v>
      </c>
      <c r="BM378" s="155" t="s">
        <v>632</v>
      </c>
    </row>
    <row r="379" spans="1:65" s="13" customFormat="1">
      <c r="B379" s="157"/>
      <c r="D379" s="158" t="s">
        <v>151</v>
      </c>
      <c r="E379" s="159" t="s">
        <v>1</v>
      </c>
      <c r="F379" s="160" t="s">
        <v>633</v>
      </c>
      <c r="H379" s="161">
        <v>33.921999999999997</v>
      </c>
      <c r="I379" s="162"/>
      <c r="L379" s="157"/>
      <c r="M379" s="163"/>
      <c r="N379" s="164"/>
      <c r="O379" s="164"/>
      <c r="P379" s="164"/>
      <c r="Q379" s="164"/>
      <c r="R379" s="164"/>
      <c r="S379" s="164"/>
      <c r="T379" s="165"/>
      <c r="AT379" s="159" t="s">
        <v>151</v>
      </c>
      <c r="AU379" s="159" t="s">
        <v>81</v>
      </c>
      <c r="AV379" s="13" t="s">
        <v>81</v>
      </c>
      <c r="AW379" s="13" t="s">
        <v>30</v>
      </c>
      <c r="AX379" s="13" t="s">
        <v>8</v>
      </c>
      <c r="AY379" s="159" t="s">
        <v>138</v>
      </c>
    </row>
    <row r="380" spans="1:65" s="2" customFormat="1" ht="24.2" customHeight="1">
      <c r="A380" s="31"/>
      <c r="B380" s="143"/>
      <c r="C380" s="144" t="s">
        <v>634</v>
      </c>
      <c r="D380" s="144" t="s">
        <v>140</v>
      </c>
      <c r="E380" s="145" t="s">
        <v>635</v>
      </c>
      <c r="F380" s="146" t="s">
        <v>636</v>
      </c>
      <c r="G380" s="147" t="s">
        <v>256</v>
      </c>
      <c r="H380" s="148">
        <v>14.134</v>
      </c>
      <c r="I380" s="149"/>
      <c r="J380" s="150">
        <f>ROUND(I380*H380,0)</f>
        <v>0</v>
      </c>
      <c r="K380" s="146" t="s">
        <v>1</v>
      </c>
      <c r="L380" s="32"/>
      <c r="M380" s="151" t="s">
        <v>1</v>
      </c>
      <c r="N380" s="152" t="s">
        <v>38</v>
      </c>
      <c r="O380" s="57"/>
      <c r="P380" s="153">
        <f>O380*H380</f>
        <v>0</v>
      </c>
      <c r="Q380" s="153">
        <v>9.9900000000000002E-5</v>
      </c>
      <c r="R380" s="153">
        <f>Q380*H380</f>
        <v>1.4119866E-3</v>
      </c>
      <c r="S380" s="153">
        <v>0</v>
      </c>
      <c r="T380" s="154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55" t="s">
        <v>228</v>
      </c>
      <c r="AT380" s="155" t="s">
        <v>140</v>
      </c>
      <c r="AU380" s="155" t="s">
        <v>81</v>
      </c>
      <c r="AY380" s="16" t="s">
        <v>138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6" t="s">
        <v>8</v>
      </c>
      <c r="BK380" s="156">
        <f>ROUND(I380*H380,0)</f>
        <v>0</v>
      </c>
      <c r="BL380" s="16" t="s">
        <v>228</v>
      </c>
      <c r="BM380" s="155" t="s">
        <v>637</v>
      </c>
    </row>
    <row r="381" spans="1:65" s="13" customFormat="1">
      <c r="B381" s="157"/>
      <c r="D381" s="158" t="s">
        <v>151</v>
      </c>
      <c r="E381" s="159" t="s">
        <v>1</v>
      </c>
      <c r="F381" s="160" t="s">
        <v>559</v>
      </c>
      <c r="H381" s="161">
        <v>14.134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151</v>
      </c>
      <c r="AU381" s="159" t="s">
        <v>81</v>
      </c>
      <c r="AV381" s="13" t="s">
        <v>81</v>
      </c>
      <c r="AW381" s="13" t="s">
        <v>30</v>
      </c>
      <c r="AX381" s="13" t="s">
        <v>73</v>
      </c>
      <c r="AY381" s="159" t="s">
        <v>138</v>
      </c>
    </row>
    <row r="382" spans="1:65" s="14" customFormat="1">
      <c r="B382" s="166"/>
      <c r="D382" s="158" t="s">
        <v>151</v>
      </c>
      <c r="E382" s="167" t="s">
        <v>93</v>
      </c>
      <c r="F382" s="168" t="s">
        <v>638</v>
      </c>
      <c r="H382" s="169">
        <v>14.134</v>
      </c>
      <c r="I382" s="170"/>
      <c r="L382" s="166"/>
      <c r="M382" s="171"/>
      <c r="N382" s="172"/>
      <c r="O382" s="172"/>
      <c r="P382" s="172"/>
      <c r="Q382" s="172"/>
      <c r="R382" s="172"/>
      <c r="S382" s="172"/>
      <c r="T382" s="173"/>
      <c r="AT382" s="167" t="s">
        <v>151</v>
      </c>
      <c r="AU382" s="167" t="s">
        <v>81</v>
      </c>
      <c r="AV382" s="14" t="s">
        <v>153</v>
      </c>
      <c r="AW382" s="14" t="s">
        <v>30</v>
      </c>
      <c r="AX382" s="14" t="s">
        <v>8</v>
      </c>
      <c r="AY382" s="167" t="s">
        <v>138</v>
      </c>
    </row>
    <row r="383" spans="1:65" s="2" customFormat="1" ht="16.5" customHeight="1">
      <c r="A383" s="31"/>
      <c r="B383" s="143"/>
      <c r="C383" s="174" t="s">
        <v>639</v>
      </c>
      <c r="D383" s="174" t="s">
        <v>282</v>
      </c>
      <c r="E383" s="175" t="s">
        <v>640</v>
      </c>
      <c r="F383" s="176" t="s">
        <v>641</v>
      </c>
      <c r="G383" s="177" t="s">
        <v>452</v>
      </c>
      <c r="H383" s="178">
        <v>7.0670000000000002</v>
      </c>
      <c r="I383" s="179"/>
      <c r="J383" s="180">
        <f>ROUND(I383*H383,0)</f>
        <v>0</v>
      </c>
      <c r="K383" s="176" t="s">
        <v>144</v>
      </c>
      <c r="L383" s="181"/>
      <c r="M383" s="182" t="s">
        <v>1</v>
      </c>
      <c r="N383" s="183" t="s">
        <v>38</v>
      </c>
      <c r="O383" s="57"/>
      <c r="P383" s="153">
        <f>O383*H383</f>
        <v>0</v>
      </c>
      <c r="Q383" s="153">
        <v>1E-3</v>
      </c>
      <c r="R383" s="153">
        <f>Q383*H383</f>
        <v>7.0670000000000004E-3</v>
      </c>
      <c r="S383" s="153">
        <v>0</v>
      </c>
      <c r="T383" s="154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55" t="s">
        <v>315</v>
      </c>
      <c r="AT383" s="155" t="s">
        <v>282</v>
      </c>
      <c r="AU383" s="155" t="s">
        <v>81</v>
      </c>
      <c r="AY383" s="16" t="s">
        <v>138</v>
      </c>
      <c r="BE383" s="156">
        <f>IF(N383="základní",J383,0)</f>
        <v>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6" t="s">
        <v>8</v>
      </c>
      <c r="BK383" s="156">
        <f>ROUND(I383*H383,0)</f>
        <v>0</v>
      </c>
      <c r="BL383" s="16" t="s">
        <v>228</v>
      </c>
      <c r="BM383" s="155" t="s">
        <v>642</v>
      </c>
    </row>
    <row r="384" spans="1:65" s="13" customFormat="1">
      <c r="B384" s="157"/>
      <c r="D384" s="158" t="s">
        <v>151</v>
      </c>
      <c r="E384" s="159" t="s">
        <v>1</v>
      </c>
      <c r="F384" s="160" t="s">
        <v>643</v>
      </c>
      <c r="H384" s="161">
        <v>7.0670000000000002</v>
      </c>
      <c r="I384" s="162"/>
      <c r="L384" s="157"/>
      <c r="M384" s="163"/>
      <c r="N384" s="164"/>
      <c r="O384" s="164"/>
      <c r="P384" s="164"/>
      <c r="Q384" s="164"/>
      <c r="R384" s="164"/>
      <c r="S384" s="164"/>
      <c r="T384" s="165"/>
      <c r="AT384" s="159" t="s">
        <v>151</v>
      </c>
      <c r="AU384" s="159" t="s">
        <v>81</v>
      </c>
      <c r="AV384" s="13" t="s">
        <v>81</v>
      </c>
      <c r="AW384" s="13" t="s">
        <v>30</v>
      </c>
      <c r="AX384" s="13" t="s">
        <v>8</v>
      </c>
      <c r="AY384" s="159" t="s">
        <v>138</v>
      </c>
    </row>
    <row r="385" spans="1:65" s="2" customFormat="1" ht="24.2" customHeight="1">
      <c r="A385" s="31"/>
      <c r="B385" s="143"/>
      <c r="C385" s="144" t="s">
        <v>644</v>
      </c>
      <c r="D385" s="144" t="s">
        <v>140</v>
      </c>
      <c r="E385" s="145" t="s">
        <v>645</v>
      </c>
      <c r="F385" s="146" t="s">
        <v>646</v>
      </c>
      <c r="G385" s="147" t="s">
        <v>210</v>
      </c>
      <c r="H385" s="148">
        <v>0.308</v>
      </c>
      <c r="I385" s="149"/>
      <c r="J385" s="150">
        <f>ROUND(I385*H385,0)</f>
        <v>0</v>
      </c>
      <c r="K385" s="146" t="s">
        <v>144</v>
      </c>
      <c r="L385" s="32"/>
      <c r="M385" s="151" t="s">
        <v>1</v>
      </c>
      <c r="N385" s="152" t="s">
        <v>38</v>
      </c>
      <c r="O385" s="57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55" t="s">
        <v>228</v>
      </c>
      <c r="AT385" s="155" t="s">
        <v>140</v>
      </c>
      <c r="AU385" s="155" t="s">
        <v>81</v>
      </c>
      <c r="AY385" s="16" t="s">
        <v>138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6" t="s">
        <v>8</v>
      </c>
      <c r="BK385" s="156">
        <f>ROUND(I385*H385,0)</f>
        <v>0</v>
      </c>
      <c r="BL385" s="16" t="s">
        <v>228</v>
      </c>
      <c r="BM385" s="155" t="s">
        <v>647</v>
      </c>
    </row>
    <row r="386" spans="1:65" s="12" customFormat="1" ht="22.9" customHeight="1">
      <c r="B386" s="130"/>
      <c r="D386" s="131" t="s">
        <v>72</v>
      </c>
      <c r="E386" s="141" t="s">
        <v>648</v>
      </c>
      <c r="F386" s="141" t="s">
        <v>649</v>
      </c>
      <c r="I386" s="133"/>
      <c r="J386" s="142">
        <f>BK386</f>
        <v>0</v>
      </c>
      <c r="L386" s="130"/>
      <c r="M386" s="135"/>
      <c r="N386" s="136"/>
      <c r="O386" s="136"/>
      <c r="P386" s="137">
        <f>SUM(P387:P405)</f>
        <v>0</v>
      </c>
      <c r="Q386" s="136"/>
      <c r="R386" s="137">
        <f>SUM(R387:R405)</f>
        <v>0.23323453199999999</v>
      </c>
      <c r="S386" s="136"/>
      <c r="T386" s="138">
        <f>SUM(T387:T405)</f>
        <v>0.19359999999999999</v>
      </c>
      <c r="AR386" s="131" t="s">
        <v>81</v>
      </c>
      <c r="AT386" s="139" t="s">
        <v>72</v>
      </c>
      <c r="AU386" s="139" t="s">
        <v>8</v>
      </c>
      <c r="AY386" s="131" t="s">
        <v>138</v>
      </c>
      <c r="BK386" s="140">
        <f>SUM(BK387:BK405)</f>
        <v>0</v>
      </c>
    </row>
    <row r="387" spans="1:65" s="2" customFormat="1" ht="33" customHeight="1">
      <c r="A387" s="31"/>
      <c r="B387" s="143"/>
      <c r="C387" s="144" t="s">
        <v>650</v>
      </c>
      <c r="D387" s="144" t="s">
        <v>140</v>
      </c>
      <c r="E387" s="145" t="s">
        <v>651</v>
      </c>
      <c r="F387" s="146" t="s">
        <v>652</v>
      </c>
      <c r="G387" s="147" t="s">
        <v>256</v>
      </c>
      <c r="H387" s="148">
        <v>12.1</v>
      </c>
      <c r="I387" s="149"/>
      <c r="J387" s="150">
        <f>ROUND(I387*H387,0)</f>
        <v>0</v>
      </c>
      <c r="K387" s="146" t="s">
        <v>144</v>
      </c>
      <c r="L387" s="32"/>
      <c r="M387" s="151" t="s">
        <v>1</v>
      </c>
      <c r="N387" s="152" t="s">
        <v>38</v>
      </c>
      <c r="O387" s="57"/>
      <c r="P387" s="153">
        <f>O387*H387</f>
        <v>0</v>
      </c>
      <c r="Q387" s="153">
        <v>1.6E-2</v>
      </c>
      <c r="R387" s="153">
        <f>Q387*H387</f>
        <v>0.19359999999999999</v>
      </c>
      <c r="S387" s="153">
        <v>1.6E-2</v>
      </c>
      <c r="T387" s="154">
        <f>S387*H387</f>
        <v>0.19359999999999999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5" t="s">
        <v>228</v>
      </c>
      <c r="AT387" s="155" t="s">
        <v>140</v>
      </c>
      <c r="AU387" s="155" t="s">
        <v>81</v>
      </c>
      <c r="AY387" s="16" t="s">
        <v>138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6" t="s">
        <v>8</v>
      </c>
      <c r="BK387" s="156">
        <f>ROUND(I387*H387,0)</f>
        <v>0</v>
      </c>
      <c r="BL387" s="16" t="s">
        <v>228</v>
      </c>
      <c r="BM387" s="155" t="s">
        <v>653</v>
      </c>
    </row>
    <row r="388" spans="1:65" s="13" customFormat="1">
      <c r="B388" s="157"/>
      <c r="D388" s="158" t="s">
        <v>151</v>
      </c>
      <c r="E388" s="159" t="s">
        <v>1</v>
      </c>
      <c r="F388" s="160" t="s">
        <v>654</v>
      </c>
      <c r="H388" s="161">
        <v>9.7200000000000006</v>
      </c>
      <c r="I388" s="162"/>
      <c r="L388" s="157"/>
      <c r="M388" s="163"/>
      <c r="N388" s="164"/>
      <c r="O388" s="164"/>
      <c r="P388" s="164"/>
      <c r="Q388" s="164"/>
      <c r="R388" s="164"/>
      <c r="S388" s="164"/>
      <c r="T388" s="165"/>
      <c r="AT388" s="159" t="s">
        <v>151</v>
      </c>
      <c r="AU388" s="159" t="s">
        <v>81</v>
      </c>
      <c r="AV388" s="13" t="s">
        <v>81</v>
      </c>
      <c r="AW388" s="13" t="s">
        <v>30</v>
      </c>
      <c r="AX388" s="13" t="s">
        <v>73</v>
      </c>
      <c r="AY388" s="159" t="s">
        <v>138</v>
      </c>
    </row>
    <row r="389" spans="1:65" s="13" customFormat="1">
      <c r="B389" s="157"/>
      <c r="D389" s="158" t="s">
        <v>151</v>
      </c>
      <c r="E389" s="159" t="s">
        <v>1</v>
      </c>
      <c r="F389" s="160" t="s">
        <v>655</v>
      </c>
      <c r="H389" s="161">
        <v>2.38</v>
      </c>
      <c r="I389" s="162"/>
      <c r="L389" s="157"/>
      <c r="M389" s="163"/>
      <c r="N389" s="164"/>
      <c r="O389" s="164"/>
      <c r="P389" s="164"/>
      <c r="Q389" s="164"/>
      <c r="R389" s="164"/>
      <c r="S389" s="164"/>
      <c r="T389" s="165"/>
      <c r="AT389" s="159" t="s">
        <v>151</v>
      </c>
      <c r="AU389" s="159" t="s">
        <v>81</v>
      </c>
      <c r="AV389" s="13" t="s">
        <v>81</v>
      </c>
      <c r="AW389" s="13" t="s">
        <v>30</v>
      </c>
      <c r="AX389" s="13" t="s">
        <v>73</v>
      </c>
      <c r="AY389" s="159" t="s">
        <v>138</v>
      </c>
    </row>
    <row r="390" spans="1:65" s="14" customFormat="1">
      <c r="B390" s="166"/>
      <c r="D390" s="158" t="s">
        <v>151</v>
      </c>
      <c r="E390" s="167" t="s">
        <v>1</v>
      </c>
      <c r="F390" s="168" t="s">
        <v>203</v>
      </c>
      <c r="H390" s="169">
        <v>12.100000000000001</v>
      </c>
      <c r="I390" s="170"/>
      <c r="L390" s="166"/>
      <c r="M390" s="171"/>
      <c r="N390" s="172"/>
      <c r="O390" s="172"/>
      <c r="P390" s="172"/>
      <c r="Q390" s="172"/>
      <c r="R390" s="172"/>
      <c r="S390" s="172"/>
      <c r="T390" s="173"/>
      <c r="AT390" s="167" t="s">
        <v>151</v>
      </c>
      <c r="AU390" s="167" t="s">
        <v>81</v>
      </c>
      <c r="AV390" s="14" t="s">
        <v>153</v>
      </c>
      <c r="AW390" s="14" t="s">
        <v>30</v>
      </c>
      <c r="AX390" s="14" t="s">
        <v>8</v>
      </c>
      <c r="AY390" s="167" t="s">
        <v>138</v>
      </c>
    </row>
    <row r="391" spans="1:65" s="2" customFormat="1" ht="24.2" customHeight="1">
      <c r="A391" s="31"/>
      <c r="B391" s="143"/>
      <c r="C391" s="144" t="s">
        <v>656</v>
      </c>
      <c r="D391" s="144" t="s">
        <v>140</v>
      </c>
      <c r="E391" s="145" t="s">
        <v>657</v>
      </c>
      <c r="F391" s="146" t="s">
        <v>658</v>
      </c>
      <c r="G391" s="147" t="s">
        <v>256</v>
      </c>
      <c r="H391" s="148">
        <v>28.42</v>
      </c>
      <c r="I391" s="149"/>
      <c r="J391" s="150">
        <f>ROUND(I391*H391,0)</f>
        <v>0</v>
      </c>
      <c r="K391" s="146" t="s">
        <v>144</v>
      </c>
      <c r="L391" s="32"/>
      <c r="M391" s="151" t="s">
        <v>1</v>
      </c>
      <c r="N391" s="152" t="s">
        <v>38</v>
      </c>
      <c r="O391" s="57"/>
      <c r="P391" s="153">
        <f>O391*H391</f>
        <v>0</v>
      </c>
      <c r="Q391" s="153">
        <v>6.9059999999999998E-4</v>
      </c>
      <c r="R391" s="153">
        <f>Q391*H391</f>
        <v>1.9626852E-2</v>
      </c>
      <c r="S391" s="153">
        <v>0</v>
      </c>
      <c r="T391" s="154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55" t="s">
        <v>228</v>
      </c>
      <c r="AT391" s="155" t="s">
        <v>140</v>
      </c>
      <c r="AU391" s="155" t="s">
        <v>81</v>
      </c>
      <c r="AY391" s="16" t="s">
        <v>138</v>
      </c>
      <c r="BE391" s="156">
        <f>IF(N391="základní",J391,0)</f>
        <v>0</v>
      </c>
      <c r="BF391" s="156">
        <f>IF(N391="snížená",J391,0)</f>
        <v>0</v>
      </c>
      <c r="BG391" s="156">
        <f>IF(N391="zákl. přenesená",J391,0)</f>
        <v>0</v>
      </c>
      <c r="BH391" s="156">
        <f>IF(N391="sníž. přenesená",J391,0)</f>
        <v>0</v>
      </c>
      <c r="BI391" s="156">
        <f>IF(N391="nulová",J391,0)</f>
        <v>0</v>
      </c>
      <c r="BJ391" s="16" t="s">
        <v>8</v>
      </c>
      <c r="BK391" s="156">
        <f>ROUND(I391*H391,0)</f>
        <v>0</v>
      </c>
      <c r="BL391" s="16" t="s">
        <v>228</v>
      </c>
      <c r="BM391" s="155" t="s">
        <v>659</v>
      </c>
    </row>
    <row r="392" spans="1:65" s="13" customFormat="1">
      <c r="B392" s="157"/>
      <c r="D392" s="158" t="s">
        <v>151</v>
      </c>
      <c r="E392" s="159" t="s">
        <v>1</v>
      </c>
      <c r="F392" s="160" t="s">
        <v>654</v>
      </c>
      <c r="H392" s="161">
        <v>9.7200000000000006</v>
      </c>
      <c r="I392" s="162"/>
      <c r="L392" s="157"/>
      <c r="M392" s="163"/>
      <c r="N392" s="164"/>
      <c r="O392" s="164"/>
      <c r="P392" s="164"/>
      <c r="Q392" s="164"/>
      <c r="R392" s="164"/>
      <c r="S392" s="164"/>
      <c r="T392" s="165"/>
      <c r="AT392" s="159" t="s">
        <v>151</v>
      </c>
      <c r="AU392" s="159" t="s">
        <v>81</v>
      </c>
      <c r="AV392" s="13" t="s">
        <v>81</v>
      </c>
      <c r="AW392" s="13" t="s">
        <v>30</v>
      </c>
      <c r="AX392" s="13" t="s">
        <v>73</v>
      </c>
      <c r="AY392" s="159" t="s">
        <v>138</v>
      </c>
    </row>
    <row r="393" spans="1:65" s="13" customFormat="1">
      <c r="B393" s="157"/>
      <c r="D393" s="158" t="s">
        <v>151</v>
      </c>
      <c r="E393" s="159" t="s">
        <v>1</v>
      </c>
      <c r="F393" s="160" t="s">
        <v>660</v>
      </c>
      <c r="H393" s="161">
        <v>2.38</v>
      </c>
      <c r="I393" s="162"/>
      <c r="L393" s="157"/>
      <c r="M393" s="163"/>
      <c r="N393" s="164"/>
      <c r="O393" s="164"/>
      <c r="P393" s="164"/>
      <c r="Q393" s="164"/>
      <c r="R393" s="164"/>
      <c r="S393" s="164"/>
      <c r="T393" s="165"/>
      <c r="AT393" s="159" t="s">
        <v>151</v>
      </c>
      <c r="AU393" s="159" t="s">
        <v>81</v>
      </c>
      <c r="AV393" s="13" t="s">
        <v>81</v>
      </c>
      <c r="AW393" s="13" t="s">
        <v>30</v>
      </c>
      <c r="AX393" s="13" t="s">
        <v>73</v>
      </c>
      <c r="AY393" s="159" t="s">
        <v>138</v>
      </c>
    </row>
    <row r="394" spans="1:65" s="13" customFormat="1">
      <c r="B394" s="157"/>
      <c r="D394" s="158" t="s">
        <v>151</v>
      </c>
      <c r="E394" s="159" t="s">
        <v>1</v>
      </c>
      <c r="F394" s="160" t="s">
        <v>661</v>
      </c>
      <c r="H394" s="161">
        <v>16.32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151</v>
      </c>
      <c r="AU394" s="159" t="s">
        <v>81</v>
      </c>
      <c r="AV394" s="13" t="s">
        <v>81</v>
      </c>
      <c r="AW394" s="13" t="s">
        <v>30</v>
      </c>
      <c r="AX394" s="13" t="s">
        <v>73</v>
      </c>
      <c r="AY394" s="159" t="s">
        <v>138</v>
      </c>
    </row>
    <row r="395" spans="1:65" s="14" customFormat="1">
      <c r="B395" s="166"/>
      <c r="D395" s="158" t="s">
        <v>151</v>
      </c>
      <c r="E395" s="167" t="s">
        <v>1</v>
      </c>
      <c r="F395" s="168" t="s">
        <v>203</v>
      </c>
      <c r="H395" s="169">
        <v>28.42</v>
      </c>
      <c r="I395" s="170"/>
      <c r="L395" s="166"/>
      <c r="M395" s="171"/>
      <c r="N395" s="172"/>
      <c r="O395" s="172"/>
      <c r="P395" s="172"/>
      <c r="Q395" s="172"/>
      <c r="R395" s="172"/>
      <c r="S395" s="172"/>
      <c r="T395" s="173"/>
      <c r="AT395" s="167" t="s">
        <v>151</v>
      </c>
      <c r="AU395" s="167" t="s">
        <v>81</v>
      </c>
      <c r="AV395" s="14" t="s">
        <v>153</v>
      </c>
      <c r="AW395" s="14" t="s">
        <v>30</v>
      </c>
      <c r="AX395" s="14" t="s">
        <v>8</v>
      </c>
      <c r="AY395" s="167" t="s">
        <v>138</v>
      </c>
    </row>
    <row r="396" spans="1:65" s="2" customFormat="1" ht="24.2" customHeight="1">
      <c r="A396" s="31"/>
      <c r="B396" s="143"/>
      <c r="C396" s="144" t="s">
        <v>662</v>
      </c>
      <c r="D396" s="144" t="s">
        <v>140</v>
      </c>
      <c r="E396" s="145" t="s">
        <v>663</v>
      </c>
      <c r="F396" s="146" t="s">
        <v>664</v>
      </c>
      <c r="G396" s="147" t="s">
        <v>256</v>
      </c>
      <c r="H396" s="148">
        <v>28.42</v>
      </c>
      <c r="I396" s="149"/>
      <c r="J396" s="150">
        <f>ROUND(I396*H396,0)</f>
        <v>0</v>
      </c>
      <c r="K396" s="146" t="s">
        <v>144</v>
      </c>
      <c r="L396" s="32"/>
      <c r="M396" s="151" t="s">
        <v>1</v>
      </c>
      <c r="N396" s="152" t="s">
        <v>38</v>
      </c>
      <c r="O396" s="57"/>
      <c r="P396" s="153">
        <f>O396*H396</f>
        <v>0</v>
      </c>
      <c r="Q396" s="153">
        <v>3.4900000000000003E-4</v>
      </c>
      <c r="R396" s="153">
        <f>Q396*H396</f>
        <v>9.9185800000000015E-3</v>
      </c>
      <c r="S396" s="153">
        <v>0</v>
      </c>
      <c r="T396" s="154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55" t="s">
        <v>228</v>
      </c>
      <c r="AT396" s="155" t="s">
        <v>140</v>
      </c>
      <c r="AU396" s="155" t="s">
        <v>81</v>
      </c>
      <c r="AY396" s="16" t="s">
        <v>138</v>
      </c>
      <c r="BE396" s="156">
        <f>IF(N396="základní",J396,0)</f>
        <v>0</v>
      </c>
      <c r="BF396" s="156">
        <f>IF(N396="snížená",J396,0)</f>
        <v>0</v>
      </c>
      <c r="BG396" s="156">
        <f>IF(N396="zákl. přenesená",J396,0)</f>
        <v>0</v>
      </c>
      <c r="BH396" s="156">
        <f>IF(N396="sníž. přenesená",J396,0)</f>
        <v>0</v>
      </c>
      <c r="BI396" s="156">
        <f>IF(N396="nulová",J396,0)</f>
        <v>0</v>
      </c>
      <c r="BJ396" s="16" t="s">
        <v>8</v>
      </c>
      <c r="BK396" s="156">
        <f>ROUND(I396*H396,0)</f>
        <v>0</v>
      </c>
      <c r="BL396" s="16" t="s">
        <v>228</v>
      </c>
      <c r="BM396" s="155" t="s">
        <v>665</v>
      </c>
    </row>
    <row r="397" spans="1:65" s="13" customFormat="1">
      <c r="B397" s="157"/>
      <c r="D397" s="158" t="s">
        <v>151</v>
      </c>
      <c r="E397" s="159" t="s">
        <v>1</v>
      </c>
      <c r="F397" s="160" t="s">
        <v>654</v>
      </c>
      <c r="H397" s="161">
        <v>9.7200000000000006</v>
      </c>
      <c r="I397" s="162"/>
      <c r="L397" s="157"/>
      <c r="M397" s="163"/>
      <c r="N397" s="164"/>
      <c r="O397" s="164"/>
      <c r="P397" s="164"/>
      <c r="Q397" s="164"/>
      <c r="R397" s="164"/>
      <c r="S397" s="164"/>
      <c r="T397" s="165"/>
      <c r="AT397" s="159" t="s">
        <v>151</v>
      </c>
      <c r="AU397" s="159" t="s">
        <v>81</v>
      </c>
      <c r="AV397" s="13" t="s">
        <v>81</v>
      </c>
      <c r="AW397" s="13" t="s">
        <v>30</v>
      </c>
      <c r="AX397" s="13" t="s">
        <v>73</v>
      </c>
      <c r="AY397" s="159" t="s">
        <v>138</v>
      </c>
    </row>
    <row r="398" spans="1:65" s="13" customFormat="1">
      <c r="B398" s="157"/>
      <c r="D398" s="158" t="s">
        <v>151</v>
      </c>
      <c r="E398" s="159" t="s">
        <v>1</v>
      </c>
      <c r="F398" s="160" t="s">
        <v>666</v>
      </c>
      <c r="H398" s="161">
        <v>2.38</v>
      </c>
      <c r="I398" s="162"/>
      <c r="L398" s="157"/>
      <c r="M398" s="163"/>
      <c r="N398" s="164"/>
      <c r="O398" s="164"/>
      <c r="P398" s="164"/>
      <c r="Q398" s="164"/>
      <c r="R398" s="164"/>
      <c r="S398" s="164"/>
      <c r="T398" s="165"/>
      <c r="AT398" s="159" t="s">
        <v>151</v>
      </c>
      <c r="AU398" s="159" t="s">
        <v>81</v>
      </c>
      <c r="AV398" s="13" t="s">
        <v>81</v>
      </c>
      <c r="AW398" s="13" t="s">
        <v>30</v>
      </c>
      <c r="AX398" s="13" t="s">
        <v>73</v>
      </c>
      <c r="AY398" s="159" t="s">
        <v>138</v>
      </c>
    </row>
    <row r="399" spans="1:65" s="13" customFormat="1">
      <c r="B399" s="157"/>
      <c r="D399" s="158" t="s">
        <v>151</v>
      </c>
      <c r="E399" s="159" t="s">
        <v>1</v>
      </c>
      <c r="F399" s="160" t="s">
        <v>661</v>
      </c>
      <c r="H399" s="161">
        <v>16.32</v>
      </c>
      <c r="I399" s="162"/>
      <c r="L399" s="157"/>
      <c r="M399" s="163"/>
      <c r="N399" s="164"/>
      <c r="O399" s="164"/>
      <c r="P399" s="164"/>
      <c r="Q399" s="164"/>
      <c r="R399" s="164"/>
      <c r="S399" s="164"/>
      <c r="T399" s="165"/>
      <c r="AT399" s="159" t="s">
        <v>151</v>
      </c>
      <c r="AU399" s="159" t="s">
        <v>81</v>
      </c>
      <c r="AV399" s="13" t="s">
        <v>81</v>
      </c>
      <c r="AW399" s="13" t="s">
        <v>30</v>
      </c>
      <c r="AX399" s="13" t="s">
        <v>73</v>
      </c>
      <c r="AY399" s="159" t="s">
        <v>138</v>
      </c>
    </row>
    <row r="400" spans="1:65" s="14" customFormat="1">
      <c r="B400" s="166"/>
      <c r="D400" s="158" t="s">
        <v>151</v>
      </c>
      <c r="E400" s="167" t="s">
        <v>1</v>
      </c>
      <c r="F400" s="168" t="s">
        <v>203</v>
      </c>
      <c r="H400" s="169">
        <v>28.42</v>
      </c>
      <c r="I400" s="170"/>
      <c r="L400" s="166"/>
      <c r="M400" s="171"/>
      <c r="N400" s="172"/>
      <c r="O400" s="172"/>
      <c r="P400" s="172"/>
      <c r="Q400" s="172"/>
      <c r="R400" s="172"/>
      <c r="S400" s="172"/>
      <c r="T400" s="173"/>
      <c r="AT400" s="167" t="s">
        <v>151</v>
      </c>
      <c r="AU400" s="167" t="s">
        <v>81</v>
      </c>
      <c r="AV400" s="14" t="s">
        <v>153</v>
      </c>
      <c r="AW400" s="14" t="s">
        <v>30</v>
      </c>
      <c r="AX400" s="14" t="s">
        <v>8</v>
      </c>
      <c r="AY400" s="167" t="s">
        <v>138</v>
      </c>
    </row>
    <row r="401" spans="1:65" s="2" customFormat="1" ht="24.2" customHeight="1">
      <c r="A401" s="31"/>
      <c r="B401" s="143"/>
      <c r="C401" s="144" t="s">
        <v>667</v>
      </c>
      <c r="D401" s="144" t="s">
        <v>140</v>
      </c>
      <c r="E401" s="145" t="s">
        <v>668</v>
      </c>
      <c r="F401" s="146" t="s">
        <v>669</v>
      </c>
      <c r="G401" s="147" t="s">
        <v>256</v>
      </c>
      <c r="H401" s="148">
        <v>28.42</v>
      </c>
      <c r="I401" s="149"/>
      <c r="J401" s="150">
        <f>ROUND(I401*H401,0)</f>
        <v>0</v>
      </c>
      <c r="K401" s="146" t="s">
        <v>144</v>
      </c>
      <c r="L401" s="32"/>
      <c r="M401" s="151" t="s">
        <v>1</v>
      </c>
      <c r="N401" s="152" t="s">
        <v>38</v>
      </c>
      <c r="O401" s="57"/>
      <c r="P401" s="153">
        <f>O401*H401</f>
        <v>0</v>
      </c>
      <c r="Q401" s="153">
        <v>3.5500000000000001E-4</v>
      </c>
      <c r="R401" s="153">
        <f>Q401*H401</f>
        <v>1.00891E-2</v>
      </c>
      <c r="S401" s="153">
        <v>0</v>
      </c>
      <c r="T401" s="154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55" t="s">
        <v>228</v>
      </c>
      <c r="AT401" s="155" t="s">
        <v>140</v>
      </c>
      <c r="AU401" s="155" t="s">
        <v>81</v>
      </c>
      <c r="AY401" s="16" t="s">
        <v>138</v>
      </c>
      <c r="BE401" s="156">
        <f>IF(N401="základní",J401,0)</f>
        <v>0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6" t="s">
        <v>8</v>
      </c>
      <c r="BK401" s="156">
        <f>ROUND(I401*H401,0)</f>
        <v>0</v>
      </c>
      <c r="BL401" s="16" t="s">
        <v>228</v>
      </c>
      <c r="BM401" s="155" t="s">
        <v>670</v>
      </c>
    </row>
    <row r="402" spans="1:65" s="13" customFormat="1">
      <c r="B402" s="157"/>
      <c r="D402" s="158" t="s">
        <v>151</v>
      </c>
      <c r="E402" s="159" t="s">
        <v>1</v>
      </c>
      <c r="F402" s="160" t="s">
        <v>654</v>
      </c>
      <c r="H402" s="161">
        <v>9.7200000000000006</v>
      </c>
      <c r="I402" s="162"/>
      <c r="L402" s="157"/>
      <c r="M402" s="163"/>
      <c r="N402" s="164"/>
      <c r="O402" s="164"/>
      <c r="P402" s="164"/>
      <c r="Q402" s="164"/>
      <c r="R402" s="164"/>
      <c r="S402" s="164"/>
      <c r="T402" s="165"/>
      <c r="AT402" s="159" t="s">
        <v>151</v>
      </c>
      <c r="AU402" s="159" t="s">
        <v>81</v>
      </c>
      <c r="AV402" s="13" t="s">
        <v>81</v>
      </c>
      <c r="AW402" s="13" t="s">
        <v>30</v>
      </c>
      <c r="AX402" s="13" t="s">
        <v>73</v>
      </c>
      <c r="AY402" s="159" t="s">
        <v>138</v>
      </c>
    </row>
    <row r="403" spans="1:65" s="13" customFormat="1">
      <c r="B403" s="157"/>
      <c r="D403" s="158" t="s">
        <v>151</v>
      </c>
      <c r="E403" s="159" t="s">
        <v>1</v>
      </c>
      <c r="F403" s="160" t="s">
        <v>666</v>
      </c>
      <c r="H403" s="161">
        <v>2.38</v>
      </c>
      <c r="I403" s="162"/>
      <c r="L403" s="157"/>
      <c r="M403" s="163"/>
      <c r="N403" s="164"/>
      <c r="O403" s="164"/>
      <c r="P403" s="164"/>
      <c r="Q403" s="164"/>
      <c r="R403" s="164"/>
      <c r="S403" s="164"/>
      <c r="T403" s="165"/>
      <c r="AT403" s="159" t="s">
        <v>151</v>
      </c>
      <c r="AU403" s="159" t="s">
        <v>81</v>
      </c>
      <c r="AV403" s="13" t="s">
        <v>81</v>
      </c>
      <c r="AW403" s="13" t="s">
        <v>30</v>
      </c>
      <c r="AX403" s="13" t="s">
        <v>73</v>
      </c>
      <c r="AY403" s="159" t="s">
        <v>138</v>
      </c>
    </row>
    <row r="404" spans="1:65" s="13" customFormat="1">
      <c r="B404" s="157"/>
      <c r="D404" s="158" t="s">
        <v>151</v>
      </c>
      <c r="E404" s="159" t="s">
        <v>1</v>
      </c>
      <c r="F404" s="160" t="s">
        <v>661</v>
      </c>
      <c r="H404" s="161">
        <v>16.32</v>
      </c>
      <c r="I404" s="162"/>
      <c r="L404" s="157"/>
      <c r="M404" s="163"/>
      <c r="N404" s="164"/>
      <c r="O404" s="164"/>
      <c r="P404" s="164"/>
      <c r="Q404" s="164"/>
      <c r="R404" s="164"/>
      <c r="S404" s="164"/>
      <c r="T404" s="165"/>
      <c r="AT404" s="159" t="s">
        <v>151</v>
      </c>
      <c r="AU404" s="159" t="s">
        <v>81</v>
      </c>
      <c r="AV404" s="13" t="s">
        <v>81</v>
      </c>
      <c r="AW404" s="13" t="s">
        <v>30</v>
      </c>
      <c r="AX404" s="13" t="s">
        <v>73</v>
      </c>
      <c r="AY404" s="159" t="s">
        <v>138</v>
      </c>
    </row>
    <row r="405" spans="1:65" s="14" customFormat="1">
      <c r="B405" s="166"/>
      <c r="D405" s="158" t="s">
        <v>151</v>
      </c>
      <c r="E405" s="167" t="s">
        <v>1</v>
      </c>
      <c r="F405" s="168" t="s">
        <v>203</v>
      </c>
      <c r="H405" s="169">
        <v>28.42</v>
      </c>
      <c r="I405" s="170"/>
      <c r="L405" s="166"/>
      <c r="M405" s="184"/>
      <c r="N405" s="185"/>
      <c r="O405" s="185"/>
      <c r="P405" s="185"/>
      <c r="Q405" s="185"/>
      <c r="R405" s="185"/>
      <c r="S405" s="185"/>
      <c r="T405" s="186"/>
      <c r="AT405" s="167" t="s">
        <v>151</v>
      </c>
      <c r="AU405" s="167" t="s">
        <v>81</v>
      </c>
      <c r="AV405" s="14" t="s">
        <v>153</v>
      </c>
      <c r="AW405" s="14" t="s">
        <v>30</v>
      </c>
      <c r="AX405" s="14" t="s">
        <v>8</v>
      </c>
      <c r="AY405" s="167" t="s">
        <v>138</v>
      </c>
    </row>
    <row r="406" spans="1:65" s="2" customFormat="1" ht="6.95" customHeight="1">
      <c r="A406" s="31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32"/>
      <c r="M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</row>
  </sheetData>
  <autoFilter ref="C129:K405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6"/>
  <sheetViews>
    <sheetView showGridLines="0" topLeftCell="A180" workbookViewId="0">
      <selection activeCell="J15" sqref="J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89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1" t="str">
        <f>'Rekapitulace stavby'!K6</f>
        <v>Oprava mostu přes Babský potok</v>
      </c>
      <c r="F7" s="242"/>
      <c r="G7" s="242"/>
      <c r="H7" s="242"/>
      <c r="L7" s="19"/>
    </row>
    <row r="8" spans="1:4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3" t="s">
        <v>671</v>
      </c>
      <c r="F9" s="240"/>
      <c r="G9" s="240"/>
      <c r="H9" s="24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200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3" t="str">
        <f>'Rekapitulace stavby'!E14</f>
        <v>Vyplň údaj</v>
      </c>
      <c r="F18" s="232"/>
      <c r="G18" s="232"/>
      <c r="H18" s="23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/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33</v>
      </c>
      <c r="E30" s="31"/>
      <c r="F30" s="31"/>
      <c r="G30" s="31"/>
      <c r="H30" s="31"/>
      <c r="I30" s="31"/>
      <c r="J30" s="70">
        <f>ROUND(J126,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37</v>
      </c>
      <c r="E33" s="26" t="s">
        <v>38</v>
      </c>
      <c r="F33" s="99">
        <f>ROUND((SUM(BE126:BE145)),  0)</f>
        <v>0</v>
      </c>
      <c r="G33" s="31"/>
      <c r="H33" s="31"/>
      <c r="I33" s="100">
        <v>0.21</v>
      </c>
      <c r="J33" s="99">
        <f>ROUND(((SUM(BE126:BE145))*I33),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9">
        <f>ROUND((SUM(BF126:BF145)),  0)</f>
        <v>0</v>
      </c>
      <c r="G34" s="31"/>
      <c r="H34" s="31"/>
      <c r="I34" s="100">
        <v>0.12</v>
      </c>
      <c r="J34" s="99">
        <f>ROUND(((SUM(BF126:BF145))*I34),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9">
        <f>ROUND((SUM(BG126:BG145)),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9">
        <f>ROUND((SUM(BH126:BH145)),  0)</f>
        <v>0</v>
      </c>
      <c r="G36" s="31"/>
      <c r="H36" s="31"/>
      <c r="I36" s="100">
        <v>0.12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9">
        <f>ROUND((SUM(BI126:BI145)),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43</v>
      </c>
      <c r="E39" s="59"/>
      <c r="F39" s="59"/>
      <c r="G39" s="103" t="s">
        <v>44</v>
      </c>
      <c r="H39" s="104" t="s">
        <v>45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7" t="s">
        <v>49</v>
      </c>
      <c r="G61" s="44" t="s">
        <v>48</v>
      </c>
      <c r="H61" s="34"/>
      <c r="I61" s="34"/>
      <c r="J61" s="108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7" t="s">
        <v>49</v>
      </c>
      <c r="G76" s="44" t="s">
        <v>48</v>
      </c>
      <c r="H76" s="34"/>
      <c r="I76" s="34"/>
      <c r="J76" s="108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mostu přes Babský potok</v>
      </c>
      <c r="F85" s="242"/>
      <c r="G85" s="242"/>
      <c r="H85" s="24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3" t="str">
        <f>E9</f>
        <v>2 - Vedlejší náklady</v>
      </c>
      <c r="F87" s="240"/>
      <c r="G87" s="240"/>
      <c r="H87" s="24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Babí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23</v>
      </c>
      <c r="D91" s="31"/>
      <c r="E91" s="31"/>
      <c r="F91" s="24" t="str">
        <f>E15</f>
        <v xml:space="preserve">SPÚ, Husinecká 1024/11a, Praha </v>
      </c>
      <c r="G91" s="31"/>
      <c r="H91" s="31"/>
      <c r="I91" s="26" t="s">
        <v>29</v>
      </c>
      <c r="J91" s="29">
        <f>E21</f>
        <v>0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>
        <f>E24</f>
        <v>0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105</v>
      </c>
      <c r="D94" s="101"/>
      <c r="E94" s="101"/>
      <c r="F94" s="101"/>
      <c r="G94" s="101"/>
      <c r="H94" s="101"/>
      <c r="I94" s="101"/>
      <c r="J94" s="110" t="s">
        <v>106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107</v>
      </c>
      <c r="D96" s="31"/>
      <c r="E96" s="31"/>
      <c r="F96" s="31"/>
      <c r="G96" s="31"/>
      <c r="H96" s="31"/>
      <c r="I96" s="31"/>
      <c r="J96" s="70">
        <f>J126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108</v>
      </c>
    </row>
    <row r="97" spans="1:31" s="9" customFormat="1" ht="24.95" customHeight="1">
      <c r="B97" s="112"/>
      <c r="D97" s="113" t="s">
        <v>672</v>
      </c>
      <c r="E97" s="114"/>
      <c r="F97" s="114"/>
      <c r="G97" s="114"/>
      <c r="H97" s="114"/>
      <c r="I97" s="114"/>
      <c r="J97" s="115">
        <f>J127</f>
        <v>0</v>
      </c>
      <c r="L97" s="112"/>
    </row>
    <row r="98" spans="1:31" s="10" customFormat="1" ht="19.899999999999999" customHeight="1">
      <c r="B98" s="116"/>
      <c r="D98" s="117" t="s">
        <v>673</v>
      </c>
      <c r="E98" s="118"/>
      <c r="F98" s="118"/>
      <c r="G98" s="118"/>
      <c r="H98" s="118"/>
      <c r="I98" s="118"/>
      <c r="J98" s="119">
        <f>J128</f>
        <v>0</v>
      </c>
      <c r="L98" s="116"/>
    </row>
    <row r="99" spans="1:31" s="10" customFormat="1" ht="19.899999999999999" customHeight="1">
      <c r="B99" s="116"/>
      <c r="D99" s="117" t="s">
        <v>674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1:31" s="10" customFormat="1" ht="19.899999999999999" customHeight="1">
      <c r="B100" s="116"/>
      <c r="D100" s="117" t="s">
        <v>675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31" s="10" customFormat="1" ht="19.899999999999999" customHeight="1">
      <c r="B101" s="116"/>
      <c r="D101" s="117" t="s">
        <v>676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31" s="10" customFormat="1" ht="19.899999999999999" customHeight="1">
      <c r="B102" s="116"/>
      <c r="D102" s="117" t="s">
        <v>677</v>
      </c>
      <c r="E102" s="118"/>
      <c r="F102" s="118"/>
      <c r="G102" s="118"/>
      <c r="H102" s="118"/>
      <c r="I102" s="118"/>
      <c r="J102" s="119">
        <f>J136</f>
        <v>0</v>
      </c>
      <c r="L102" s="116"/>
    </row>
    <row r="103" spans="1:31" s="10" customFormat="1" ht="19.899999999999999" customHeight="1">
      <c r="B103" s="116"/>
      <c r="D103" s="117" t="s">
        <v>678</v>
      </c>
      <c r="E103" s="118"/>
      <c r="F103" s="118"/>
      <c r="G103" s="118"/>
      <c r="H103" s="118"/>
      <c r="I103" s="118"/>
      <c r="J103" s="119">
        <f>J138</f>
        <v>0</v>
      </c>
      <c r="L103" s="116"/>
    </row>
    <row r="104" spans="1:31" s="10" customFormat="1" ht="19.899999999999999" customHeight="1">
      <c r="B104" s="116"/>
      <c r="D104" s="117" t="s">
        <v>679</v>
      </c>
      <c r="E104" s="118"/>
      <c r="F104" s="118"/>
      <c r="G104" s="118"/>
      <c r="H104" s="118"/>
      <c r="I104" s="118"/>
      <c r="J104" s="119">
        <f>J140</f>
        <v>0</v>
      </c>
      <c r="L104" s="116"/>
    </row>
    <row r="105" spans="1:31" s="10" customFormat="1" ht="19.899999999999999" customHeight="1">
      <c r="B105" s="116"/>
      <c r="D105" s="117" t="s">
        <v>680</v>
      </c>
      <c r="E105" s="118"/>
      <c r="F105" s="118"/>
      <c r="G105" s="118"/>
      <c r="H105" s="118"/>
      <c r="I105" s="118"/>
      <c r="J105" s="119">
        <f>J142</f>
        <v>0</v>
      </c>
      <c r="L105" s="116"/>
    </row>
    <row r="106" spans="1:31" s="10" customFormat="1" ht="19.899999999999999" customHeight="1">
      <c r="B106" s="116"/>
      <c r="D106" s="117" t="s">
        <v>681</v>
      </c>
      <c r="E106" s="118"/>
      <c r="F106" s="118"/>
      <c r="G106" s="118"/>
      <c r="H106" s="118"/>
      <c r="I106" s="118"/>
      <c r="J106" s="119">
        <f>J144</f>
        <v>0</v>
      </c>
      <c r="L106" s="116"/>
    </row>
    <row r="107" spans="1:31" s="2" customFormat="1" ht="21.7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123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16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1"/>
      <c r="D116" s="31"/>
      <c r="E116" s="241" t="str">
        <f>E7</f>
        <v>Oprava mostu přes Babský potok</v>
      </c>
      <c r="F116" s="242"/>
      <c r="G116" s="242"/>
      <c r="H116" s="242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102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13" t="str">
        <f>E9</f>
        <v>2 - Vedlejší náklady</v>
      </c>
      <c r="F118" s="240"/>
      <c r="G118" s="240"/>
      <c r="H118" s="240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1"/>
      <c r="E120" s="31"/>
      <c r="F120" s="24" t="str">
        <f>F12</f>
        <v>Babí</v>
      </c>
      <c r="G120" s="31"/>
      <c r="H120" s="31"/>
      <c r="I120" s="26" t="s">
        <v>22</v>
      </c>
      <c r="J120" s="54" t="str">
        <f>IF(J12="","",J12)</f>
        <v/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25.7" customHeight="1">
      <c r="A122" s="31"/>
      <c r="B122" s="32"/>
      <c r="C122" s="26" t="s">
        <v>23</v>
      </c>
      <c r="D122" s="31"/>
      <c r="E122" s="31"/>
      <c r="F122" s="24" t="str">
        <f>E15</f>
        <v xml:space="preserve">SPÚ, Husinecká 1024/11a, Praha </v>
      </c>
      <c r="G122" s="31"/>
      <c r="H122" s="31"/>
      <c r="I122" s="26" t="s">
        <v>29</v>
      </c>
      <c r="J122" s="29">
        <f>E21</f>
        <v>0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27</v>
      </c>
      <c r="D123" s="31"/>
      <c r="E123" s="31"/>
      <c r="F123" s="24" t="str">
        <f>IF(E18="","",E18)</f>
        <v>Vyplň údaj</v>
      </c>
      <c r="G123" s="31"/>
      <c r="H123" s="31"/>
      <c r="I123" s="26" t="s">
        <v>31</v>
      </c>
      <c r="J123" s="29">
        <f>E24</f>
        <v>0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20"/>
      <c r="B125" s="121"/>
      <c r="C125" s="122" t="s">
        <v>124</v>
      </c>
      <c r="D125" s="123" t="s">
        <v>58</v>
      </c>
      <c r="E125" s="123" t="s">
        <v>54</v>
      </c>
      <c r="F125" s="123" t="s">
        <v>55</v>
      </c>
      <c r="G125" s="123" t="s">
        <v>125</v>
      </c>
      <c r="H125" s="123" t="s">
        <v>126</v>
      </c>
      <c r="I125" s="123" t="s">
        <v>127</v>
      </c>
      <c r="J125" s="123" t="s">
        <v>106</v>
      </c>
      <c r="K125" s="124" t="s">
        <v>128</v>
      </c>
      <c r="L125" s="125"/>
      <c r="M125" s="61" t="s">
        <v>1</v>
      </c>
      <c r="N125" s="62" t="s">
        <v>37</v>
      </c>
      <c r="O125" s="62" t="s">
        <v>129</v>
      </c>
      <c r="P125" s="62" t="s">
        <v>130</v>
      </c>
      <c r="Q125" s="62" t="s">
        <v>131</v>
      </c>
      <c r="R125" s="62" t="s">
        <v>132</v>
      </c>
      <c r="S125" s="62" t="s">
        <v>133</v>
      </c>
      <c r="T125" s="63" t="s">
        <v>134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31"/>
      <c r="B126" s="32"/>
      <c r="C126" s="68" t="s">
        <v>135</v>
      </c>
      <c r="D126" s="31"/>
      <c r="E126" s="31"/>
      <c r="F126" s="31"/>
      <c r="G126" s="31"/>
      <c r="H126" s="31"/>
      <c r="I126" s="31"/>
      <c r="J126" s="126">
        <f>BK126</f>
        <v>0</v>
      </c>
      <c r="K126" s="31"/>
      <c r="L126" s="32"/>
      <c r="M126" s="64"/>
      <c r="N126" s="55"/>
      <c r="O126" s="65"/>
      <c r="P126" s="127">
        <f>P127</f>
        <v>0</v>
      </c>
      <c r="Q126" s="65"/>
      <c r="R126" s="127">
        <f>R127</f>
        <v>0</v>
      </c>
      <c r="S126" s="65"/>
      <c r="T126" s="12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72</v>
      </c>
      <c r="AU126" s="16" t="s">
        <v>108</v>
      </c>
      <c r="BK126" s="129">
        <f>BK127</f>
        <v>0</v>
      </c>
    </row>
    <row r="127" spans="1:63" s="12" customFormat="1" ht="25.9" customHeight="1">
      <c r="B127" s="130"/>
      <c r="D127" s="131" t="s">
        <v>72</v>
      </c>
      <c r="E127" s="132" t="s">
        <v>682</v>
      </c>
      <c r="F127" s="132" t="s">
        <v>683</v>
      </c>
      <c r="I127" s="133"/>
      <c r="J127" s="134">
        <f>BK127</f>
        <v>0</v>
      </c>
      <c r="L127" s="130"/>
      <c r="M127" s="135"/>
      <c r="N127" s="136"/>
      <c r="O127" s="136"/>
      <c r="P127" s="137">
        <f>P128+P130+P132+P134+P136+P138+P140+P142+P144</f>
        <v>0</v>
      </c>
      <c r="Q127" s="136"/>
      <c r="R127" s="137">
        <f>R128+R130+R132+R134+R136+R138+R140+R142+R144</f>
        <v>0</v>
      </c>
      <c r="S127" s="136"/>
      <c r="T127" s="138">
        <f>T128+T130+T132+T134+T136+T138+T140+T142+T144</f>
        <v>0</v>
      </c>
      <c r="AR127" s="131" t="s">
        <v>164</v>
      </c>
      <c r="AT127" s="139" t="s">
        <v>72</v>
      </c>
      <c r="AU127" s="139" t="s">
        <v>73</v>
      </c>
      <c r="AY127" s="131" t="s">
        <v>138</v>
      </c>
      <c r="BK127" s="140">
        <f>BK128+BK130+BK132+BK134+BK136+BK138+BK140+BK142+BK144</f>
        <v>0</v>
      </c>
    </row>
    <row r="128" spans="1:63" s="12" customFormat="1" ht="22.9" customHeight="1">
      <c r="B128" s="130"/>
      <c r="D128" s="131" t="s">
        <v>72</v>
      </c>
      <c r="E128" s="141" t="s">
        <v>684</v>
      </c>
      <c r="F128" s="141" t="s">
        <v>685</v>
      </c>
      <c r="I128" s="133"/>
      <c r="J128" s="142">
        <f>BK128</f>
        <v>0</v>
      </c>
      <c r="L128" s="130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1" t="s">
        <v>164</v>
      </c>
      <c r="AT128" s="139" t="s">
        <v>72</v>
      </c>
      <c r="AU128" s="139" t="s">
        <v>8</v>
      </c>
      <c r="AY128" s="131" t="s">
        <v>138</v>
      </c>
      <c r="BK128" s="140">
        <f>BK129</f>
        <v>0</v>
      </c>
    </row>
    <row r="129" spans="1:65" s="2" customFormat="1" ht="16.5" customHeight="1">
      <c r="A129" s="31"/>
      <c r="B129" s="143"/>
      <c r="C129" s="144" t="s">
        <v>8</v>
      </c>
      <c r="D129" s="144" t="s">
        <v>140</v>
      </c>
      <c r="E129" s="145" t="s">
        <v>686</v>
      </c>
      <c r="F129" s="146" t="s">
        <v>685</v>
      </c>
      <c r="G129" s="147" t="s">
        <v>687</v>
      </c>
      <c r="H129" s="148">
        <v>1</v>
      </c>
      <c r="I129" s="149"/>
      <c r="J129" s="150">
        <f>ROUND(I129*H129,0)</f>
        <v>0</v>
      </c>
      <c r="K129" s="146" t="s">
        <v>144</v>
      </c>
      <c r="L129" s="32"/>
      <c r="M129" s="151" t="s">
        <v>1</v>
      </c>
      <c r="N129" s="152" t="s">
        <v>38</v>
      </c>
      <c r="O129" s="57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5" t="s">
        <v>688</v>
      </c>
      <c r="AT129" s="155" t="s">
        <v>140</v>
      </c>
      <c r="AU129" s="155" t="s">
        <v>81</v>
      </c>
      <c r="AY129" s="16" t="s">
        <v>138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8</v>
      </c>
      <c r="BK129" s="156">
        <f>ROUND(I129*H129,0)</f>
        <v>0</v>
      </c>
      <c r="BL129" s="16" t="s">
        <v>688</v>
      </c>
      <c r="BM129" s="155" t="s">
        <v>689</v>
      </c>
    </row>
    <row r="130" spans="1:65" s="12" customFormat="1" ht="22.9" customHeight="1">
      <c r="B130" s="130"/>
      <c r="D130" s="131" t="s">
        <v>72</v>
      </c>
      <c r="E130" s="141" t="s">
        <v>690</v>
      </c>
      <c r="F130" s="141" t="s">
        <v>691</v>
      </c>
      <c r="I130" s="133"/>
      <c r="J130" s="142">
        <f>BK130</f>
        <v>0</v>
      </c>
      <c r="L130" s="130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R130" s="131" t="s">
        <v>164</v>
      </c>
      <c r="AT130" s="139" t="s">
        <v>72</v>
      </c>
      <c r="AU130" s="139" t="s">
        <v>8</v>
      </c>
      <c r="AY130" s="131" t="s">
        <v>138</v>
      </c>
      <c r="BK130" s="140">
        <f>BK131</f>
        <v>0</v>
      </c>
    </row>
    <row r="131" spans="1:65" s="2" customFormat="1" ht="16.5" customHeight="1">
      <c r="A131" s="31"/>
      <c r="B131" s="143"/>
      <c r="C131" s="144" t="s">
        <v>81</v>
      </c>
      <c r="D131" s="144" t="s">
        <v>140</v>
      </c>
      <c r="E131" s="145" t="s">
        <v>692</v>
      </c>
      <c r="F131" s="146" t="s">
        <v>693</v>
      </c>
      <c r="G131" s="147" t="s">
        <v>687</v>
      </c>
      <c r="H131" s="148">
        <v>1</v>
      </c>
      <c r="I131" s="149"/>
      <c r="J131" s="150">
        <f>ROUND(I131*H131,0)</f>
        <v>0</v>
      </c>
      <c r="K131" s="146" t="s">
        <v>1</v>
      </c>
      <c r="L131" s="32"/>
      <c r="M131" s="151" t="s">
        <v>1</v>
      </c>
      <c r="N131" s="152" t="s">
        <v>38</v>
      </c>
      <c r="O131" s="57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5" t="s">
        <v>688</v>
      </c>
      <c r="AT131" s="155" t="s">
        <v>140</v>
      </c>
      <c r="AU131" s="155" t="s">
        <v>81</v>
      </c>
      <c r="AY131" s="16" t="s">
        <v>138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6" t="s">
        <v>8</v>
      </c>
      <c r="BK131" s="156">
        <f>ROUND(I131*H131,0)</f>
        <v>0</v>
      </c>
      <c r="BL131" s="16" t="s">
        <v>688</v>
      </c>
      <c r="BM131" s="155" t="s">
        <v>694</v>
      </c>
    </row>
    <row r="132" spans="1:65" s="12" customFormat="1" ht="22.9" customHeight="1">
      <c r="B132" s="130"/>
      <c r="D132" s="131" t="s">
        <v>72</v>
      </c>
      <c r="E132" s="141" t="s">
        <v>695</v>
      </c>
      <c r="F132" s="141" t="s">
        <v>696</v>
      </c>
      <c r="I132" s="133"/>
      <c r="J132" s="142">
        <f>BK132</f>
        <v>0</v>
      </c>
      <c r="L132" s="130"/>
      <c r="M132" s="135"/>
      <c r="N132" s="136"/>
      <c r="O132" s="136"/>
      <c r="P132" s="137">
        <f>P133</f>
        <v>0</v>
      </c>
      <c r="Q132" s="136"/>
      <c r="R132" s="137">
        <f>R133</f>
        <v>0</v>
      </c>
      <c r="S132" s="136"/>
      <c r="T132" s="138">
        <f>T133</f>
        <v>0</v>
      </c>
      <c r="AR132" s="131" t="s">
        <v>164</v>
      </c>
      <c r="AT132" s="139" t="s">
        <v>72</v>
      </c>
      <c r="AU132" s="139" t="s">
        <v>8</v>
      </c>
      <c r="AY132" s="131" t="s">
        <v>138</v>
      </c>
      <c r="BK132" s="140">
        <f>BK133</f>
        <v>0</v>
      </c>
    </row>
    <row r="133" spans="1:65" s="2" customFormat="1" ht="16.5" customHeight="1">
      <c r="A133" s="31"/>
      <c r="B133" s="143"/>
      <c r="C133" s="144" t="s">
        <v>153</v>
      </c>
      <c r="D133" s="144" t="s">
        <v>140</v>
      </c>
      <c r="E133" s="145" t="s">
        <v>697</v>
      </c>
      <c r="F133" s="146" t="s">
        <v>696</v>
      </c>
      <c r="G133" s="147" t="s">
        <v>687</v>
      </c>
      <c r="H133" s="148">
        <v>1</v>
      </c>
      <c r="I133" s="149"/>
      <c r="J133" s="150">
        <f>ROUND(I133*H133,0)</f>
        <v>0</v>
      </c>
      <c r="K133" s="146" t="s">
        <v>144</v>
      </c>
      <c r="L133" s="32"/>
      <c r="M133" s="151" t="s">
        <v>1</v>
      </c>
      <c r="N133" s="152" t="s">
        <v>38</v>
      </c>
      <c r="O133" s="57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5" t="s">
        <v>688</v>
      </c>
      <c r="AT133" s="155" t="s">
        <v>140</v>
      </c>
      <c r="AU133" s="155" t="s">
        <v>81</v>
      </c>
      <c r="AY133" s="16" t="s">
        <v>138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8</v>
      </c>
      <c r="BK133" s="156">
        <f>ROUND(I133*H133,0)</f>
        <v>0</v>
      </c>
      <c r="BL133" s="16" t="s">
        <v>688</v>
      </c>
      <c r="BM133" s="155" t="s">
        <v>698</v>
      </c>
    </row>
    <row r="134" spans="1:65" s="12" customFormat="1" ht="22.9" customHeight="1">
      <c r="B134" s="130"/>
      <c r="D134" s="131" t="s">
        <v>72</v>
      </c>
      <c r="E134" s="141" t="s">
        <v>699</v>
      </c>
      <c r="F134" s="141" t="s">
        <v>700</v>
      </c>
      <c r="I134" s="133"/>
      <c r="J134" s="142">
        <f>BK134</f>
        <v>0</v>
      </c>
      <c r="L134" s="130"/>
      <c r="M134" s="135"/>
      <c r="N134" s="136"/>
      <c r="O134" s="136"/>
      <c r="P134" s="137">
        <f>P135</f>
        <v>0</v>
      </c>
      <c r="Q134" s="136"/>
      <c r="R134" s="137">
        <f>R135</f>
        <v>0</v>
      </c>
      <c r="S134" s="136"/>
      <c r="T134" s="138">
        <f>T135</f>
        <v>0</v>
      </c>
      <c r="AR134" s="131" t="s">
        <v>164</v>
      </c>
      <c r="AT134" s="139" t="s">
        <v>72</v>
      </c>
      <c r="AU134" s="139" t="s">
        <v>8</v>
      </c>
      <c r="AY134" s="131" t="s">
        <v>138</v>
      </c>
      <c r="BK134" s="140">
        <f>BK135</f>
        <v>0</v>
      </c>
    </row>
    <row r="135" spans="1:65" s="2" customFormat="1" ht="16.5" customHeight="1">
      <c r="A135" s="31"/>
      <c r="B135" s="143"/>
      <c r="C135" s="144" t="s">
        <v>145</v>
      </c>
      <c r="D135" s="144" t="s">
        <v>140</v>
      </c>
      <c r="E135" s="145" t="s">
        <v>701</v>
      </c>
      <c r="F135" s="146" t="s">
        <v>700</v>
      </c>
      <c r="G135" s="147" t="s">
        <v>687</v>
      </c>
      <c r="H135" s="148">
        <v>1</v>
      </c>
      <c r="I135" s="149"/>
      <c r="J135" s="150">
        <f>ROUND(I135*H135,0)</f>
        <v>0</v>
      </c>
      <c r="K135" s="146" t="s">
        <v>144</v>
      </c>
      <c r="L135" s="32"/>
      <c r="M135" s="151" t="s">
        <v>1</v>
      </c>
      <c r="N135" s="152" t="s">
        <v>38</v>
      </c>
      <c r="O135" s="57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5" t="s">
        <v>688</v>
      </c>
      <c r="AT135" s="155" t="s">
        <v>140</v>
      </c>
      <c r="AU135" s="155" t="s">
        <v>81</v>
      </c>
      <c r="AY135" s="16" t="s">
        <v>138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6" t="s">
        <v>8</v>
      </c>
      <c r="BK135" s="156">
        <f>ROUND(I135*H135,0)</f>
        <v>0</v>
      </c>
      <c r="BL135" s="16" t="s">
        <v>688</v>
      </c>
      <c r="BM135" s="155" t="s">
        <v>702</v>
      </c>
    </row>
    <row r="136" spans="1:65" s="12" customFormat="1" ht="22.9" customHeight="1">
      <c r="B136" s="130"/>
      <c r="D136" s="131" t="s">
        <v>72</v>
      </c>
      <c r="E136" s="141" t="s">
        <v>703</v>
      </c>
      <c r="F136" s="141" t="s">
        <v>704</v>
      </c>
      <c r="I136" s="133"/>
      <c r="J136" s="142">
        <f>BK136</f>
        <v>0</v>
      </c>
      <c r="L136" s="130"/>
      <c r="M136" s="135"/>
      <c r="N136" s="136"/>
      <c r="O136" s="136"/>
      <c r="P136" s="137">
        <f>P137</f>
        <v>0</v>
      </c>
      <c r="Q136" s="136"/>
      <c r="R136" s="137">
        <f>R137</f>
        <v>0</v>
      </c>
      <c r="S136" s="136"/>
      <c r="T136" s="138">
        <f>T137</f>
        <v>0</v>
      </c>
      <c r="AR136" s="131" t="s">
        <v>164</v>
      </c>
      <c r="AT136" s="139" t="s">
        <v>72</v>
      </c>
      <c r="AU136" s="139" t="s">
        <v>8</v>
      </c>
      <c r="AY136" s="131" t="s">
        <v>138</v>
      </c>
      <c r="BK136" s="140">
        <f>BK137</f>
        <v>0</v>
      </c>
    </row>
    <row r="137" spans="1:65" s="2" customFormat="1" ht="16.5" customHeight="1">
      <c r="A137" s="31"/>
      <c r="B137" s="143"/>
      <c r="C137" s="144" t="s">
        <v>164</v>
      </c>
      <c r="D137" s="144" t="s">
        <v>140</v>
      </c>
      <c r="E137" s="145" t="s">
        <v>705</v>
      </c>
      <c r="F137" s="146" t="s">
        <v>704</v>
      </c>
      <c r="G137" s="147" t="s">
        <v>687</v>
      </c>
      <c r="H137" s="148">
        <v>1</v>
      </c>
      <c r="I137" s="149"/>
      <c r="J137" s="150">
        <f>ROUND(I137*H137,0)</f>
        <v>0</v>
      </c>
      <c r="K137" s="146" t="s">
        <v>144</v>
      </c>
      <c r="L137" s="32"/>
      <c r="M137" s="151" t="s">
        <v>1</v>
      </c>
      <c r="N137" s="152" t="s">
        <v>38</v>
      </c>
      <c r="O137" s="57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5" t="s">
        <v>688</v>
      </c>
      <c r="AT137" s="155" t="s">
        <v>140</v>
      </c>
      <c r="AU137" s="155" t="s">
        <v>81</v>
      </c>
      <c r="AY137" s="16" t="s">
        <v>138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6" t="s">
        <v>8</v>
      </c>
      <c r="BK137" s="156">
        <f>ROUND(I137*H137,0)</f>
        <v>0</v>
      </c>
      <c r="BL137" s="16" t="s">
        <v>688</v>
      </c>
      <c r="BM137" s="155" t="s">
        <v>706</v>
      </c>
    </row>
    <row r="138" spans="1:65" s="12" customFormat="1" ht="22.9" customHeight="1">
      <c r="B138" s="130"/>
      <c r="D138" s="131" t="s">
        <v>72</v>
      </c>
      <c r="E138" s="141" t="s">
        <v>707</v>
      </c>
      <c r="F138" s="141" t="s">
        <v>708</v>
      </c>
      <c r="I138" s="133"/>
      <c r="J138" s="142">
        <f>BK138</f>
        <v>0</v>
      </c>
      <c r="L138" s="130"/>
      <c r="M138" s="135"/>
      <c r="N138" s="136"/>
      <c r="O138" s="136"/>
      <c r="P138" s="137">
        <f>P139</f>
        <v>0</v>
      </c>
      <c r="Q138" s="136"/>
      <c r="R138" s="137">
        <f>R139</f>
        <v>0</v>
      </c>
      <c r="S138" s="136"/>
      <c r="T138" s="138">
        <f>T139</f>
        <v>0</v>
      </c>
      <c r="AR138" s="131" t="s">
        <v>164</v>
      </c>
      <c r="AT138" s="139" t="s">
        <v>72</v>
      </c>
      <c r="AU138" s="139" t="s">
        <v>8</v>
      </c>
      <c r="AY138" s="131" t="s">
        <v>138</v>
      </c>
      <c r="BK138" s="140">
        <f>BK139</f>
        <v>0</v>
      </c>
    </row>
    <row r="139" spans="1:65" s="2" customFormat="1" ht="16.5" customHeight="1">
      <c r="A139" s="31"/>
      <c r="B139" s="143"/>
      <c r="C139" s="144" t="s">
        <v>172</v>
      </c>
      <c r="D139" s="144" t="s">
        <v>140</v>
      </c>
      <c r="E139" s="145" t="s">
        <v>709</v>
      </c>
      <c r="F139" s="146" t="s">
        <v>708</v>
      </c>
      <c r="G139" s="147" t="s">
        <v>687</v>
      </c>
      <c r="H139" s="148">
        <v>1</v>
      </c>
      <c r="I139" s="149"/>
      <c r="J139" s="150">
        <f>ROUND(I139*H139,0)</f>
        <v>0</v>
      </c>
      <c r="K139" s="146" t="s">
        <v>144</v>
      </c>
      <c r="L139" s="32"/>
      <c r="M139" s="151" t="s">
        <v>1</v>
      </c>
      <c r="N139" s="152" t="s">
        <v>38</v>
      </c>
      <c r="O139" s="57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5" t="s">
        <v>688</v>
      </c>
      <c r="AT139" s="155" t="s">
        <v>140</v>
      </c>
      <c r="AU139" s="155" t="s">
        <v>81</v>
      </c>
      <c r="AY139" s="16" t="s">
        <v>138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8</v>
      </c>
      <c r="BK139" s="156">
        <f>ROUND(I139*H139,0)</f>
        <v>0</v>
      </c>
      <c r="BL139" s="16" t="s">
        <v>688</v>
      </c>
      <c r="BM139" s="155" t="s">
        <v>710</v>
      </c>
    </row>
    <row r="140" spans="1:65" s="12" customFormat="1" ht="22.9" customHeight="1">
      <c r="B140" s="130"/>
      <c r="D140" s="131" t="s">
        <v>72</v>
      </c>
      <c r="E140" s="141" t="s">
        <v>711</v>
      </c>
      <c r="F140" s="141" t="s">
        <v>712</v>
      </c>
      <c r="I140" s="133"/>
      <c r="J140" s="142">
        <f>BK140</f>
        <v>0</v>
      </c>
      <c r="L140" s="130"/>
      <c r="M140" s="135"/>
      <c r="N140" s="136"/>
      <c r="O140" s="136"/>
      <c r="P140" s="137">
        <f>P141</f>
        <v>0</v>
      </c>
      <c r="Q140" s="136"/>
      <c r="R140" s="137">
        <f>R141</f>
        <v>0</v>
      </c>
      <c r="S140" s="136"/>
      <c r="T140" s="138">
        <f>T141</f>
        <v>0</v>
      </c>
      <c r="AR140" s="131" t="s">
        <v>164</v>
      </c>
      <c r="AT140" s="139" t="s">
        <v>72</v>
      </c>
      <c r="AU140" s="139" t="s">
        <v>8</v>
      </c>
      <c r="AY140" s="131" t="s">
        <v>138</v>
      </c>
      <c r="BK140" s="140">
        <f>BK141</f>
        <v>0</v>
      </c>
    </row>
    <row r="141" spans="1:65" s="2" customFormat="1" ht="16.5" customHeight="1">
      <c r="A141" s="31"/>
      <c r="B141" s="143"/>
      <c r="C141" s="144" t="s">
        <v>179</v>
      </c>
      <c r="D141" s="144" t="s">
        <v>140</v>
      </c>
      <c r="E141" s="145" t="s">
        <v>713</v>
      </c>
      <c r="F141" s="146" t="s">
        <v>714</v>
      </c>
      <c r="G141" s="147" t="s">
        <v>687</v>
      </c>
      <c r="H141" s="148">
        <v>1</v>
      </c>
      <c r="I141" s="149"/>
      <c r="J141" s="150">
        <f>ROUND(I141*H141,0)</f>
        <v>0</v>
      </c>
      <c r="K141" s="146" t="s">
        <v>144</v>
      </c>
      <c r="L141" s="32"/>
      <c r="M141" s="151" t="s">
        <v>1</v>
      </c>
      <c r="N141" s="152" t="s">
        <v>38</v>
      </c>
      <c r="O141" s="57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5" t="s">
        <v>688</v>
      </c>
      <c r="AT141" s="155" t="s">
        <v>140</v>
      </c>
      <c r="AU141" s="155" t="s">
        <v>81</v>
      </c>
      <c r="AY141" s="16" t="s">
        <v>138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8</v>
      </c>
      <c r="BK141" s="156">
        <f>ROUND(I141*H141,0)</f>
        <v>0</v>
      </c>
      <c r="BL141" s="16" t="s">
        <v>688</v>
      </c>
      <c r="BM141" s="155" t="s">
        <v>715</v>
      </c>
    </row>
    <row r="142" spans="1:65" s="12" customFormat="1" ht="22.9" customHeight="1">
      <c r="B142" s="130"/>
      <c r="D142" s="131" t="s">
        <v>72</v>
      </c>
      <c r="E142" s="141" t="s">
        <v>716</v>
      </c>
      <c r="F142" s="141" t="s">
        <v>717</v>
      </c>
      <c r="I142" s="133"/>
      <c r="J142" s="142">
        <f>BK142</f>
        <v>0</v>
      </c>
      <c r="L142" s="130"/>
      <c r="M142" s="135"/>
      <c r="N142" s="136"/>
      <c r="O142" s="136"/>
      <c r="P142" s="137">
        <f>P143</f>
        <v>0</v>
      </c>
      <c r="Q142" s="136"/>
      <c r="R142" s="137">
        <f>R143</f>
        <v>0</v>
      </c>
      <c r="S142" s="136"/>
      <c r="T142" s="138">
        <f>T143</f>
        <v>0</v>
      </c>
      <c r="AR142" s="131" t="s">
        <v>164</v>
      </c>
      <c r="AT142" s="139" t="s">
        <v>72</v>
      </c>
      <c r="AU142" s="139" t="s">
        <v>8</v>
      </c>
      <c r="AY142" s="131" t="s">
        <v>138</v>
      </c>
      <c r="BK142" s="140">
        <f>BK143</f>
        <v>0</v>
      </c>
    </row>
    <row r="143" spans="1:65" s="2" customFormat="1" ht="16.5" customHeight="1">
      <c r="A143" s="31"/>
      <c r="B143" s="143"/>
      <c r="C143" s="144" t="s">
        <v>186</v>
      </c>
      <c r="D143" s="144" t="s">
        <v>140</v>
      </c>
      <c r="E143" s="145" t="s">
        <v>718</v>
      </c>
      <c r="F143" s="146" t="s">
        <v>717</v>
      </c>
      <c r="G143" s="147" t="s">
        <v>687</v>
      </c>
      <c r="H143" s="148">
        <v>1</v>
      </c>
      <c r="I143" s="149"/>
      <c r="J143" s="150">
        <f>ROUND(I143*H143,0)</f>
        <v>0</v>
      </c>
      <c r="K143" s="146" t="s">
        <v>144</v>
      </c>
      <c r="L143" s="32"/>
      <c r="M143" s="151" t="s">
        <v>1</v>
      </c>
      <c r="N143" s="152" t="s">
        <v>38</v>
      </c>
      <c r="O143" s="57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688</v>
      </c>
      <c r="AT143" s="155" t="s">
        <v>140</v>
      </c>
      <c r="AU143" s="155" t="s">
        <v>81</v>
      </c>
      <c r="AY143" s="16" t="s">
        <v>138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8</v>
      </c>
      <c r="BK143" s="156">
        <f>ROUND(I143*H143,0)</f>
        <v>0</v>
      </c>
      <c r="BL143" s="16" t="s">
        <v>688</v>
      </c>
      <c r="BM143" s="155" t="s">
        <v>719</v>
      </c>
    </row>
    <row r="144" spans="1:65" s="12" customFormat="1" ht="22.9" customHeight="1">
      <c r="B144" s="130"/>
      <c r="D144" s="131" t="s">
        <v>72</v>
      </c>
      <c r="E144" s="141" t="s">
        <v>720</v>
      </c>
      <c r="F144" s="141" t="s">
        <v>721</v>
      </c>
      <c r="I144" s="133"/>
      <c r="J144" s="142">
        <f>BK144</f>
        <v>0</v>
      </c>
      <c r="L144" s="130"/>
      <c r="M144" s="135"/>
      <c r="N144" s="136"/>
      <c r="O144" s="136"/>
      <c r="P144" s="137">
        <f>P145</f>
        <v>0</v>
      </c>
      <c r="Q144" s="136"/>
      <c r="R144" s="137">
        <f>R145</f>
        <v>0</v>
      </c>
      <c r="S144" s="136"/>
      <c r="T144" s="138">
        <f>T145</f>
        <v>0</v>
      </c>
      <c r="AR144" s="131" t="s">
        <v>164</v>
      </c>
      <c r="AT144" s="139" t="s">
        <v>72</v>
      </c>
      <c r="AU144" s="139" t="s">
        <v>8</v>
      </c>
      <c r="AY144" s="131" t="s">
        <v>138</v>
      </c>
      <c r="BK144" s="140">
        <f>BK145</f>
        <v>0</v>
      </c>
    </row>
    <row r="145" spans="1:65" s="2" customFormat="1" ht="16.5" customHeight="1">
      <c r="A145" s="31"/>
      <c r="B145" s="143"/>
      <c r="C145" s="144" t="s">
        <v>190</v>
      </c>
      <c r="D145" s="144" t="s">
        <v>140</v>
      </c>
      <c r="E145" s="145" t="s">
        <v>722</v>
      </c>
      <c r="F145" s="146" t="s">
        <v>721</v>
      </c>
      <c r="G145" s="147" t="s">
        <v>687</v>
      </c>
      <c r="H145" s="148">
        <v>1</v>
      </c>
      <c r="I145" s="149"/>
      <c r="J145" s="150">
        <f>ROUND(I145*H145,0)</f>
        <v>0</v>
      </c>
      <c r="K145" s="146" t="s">
        <v>144</v>
      </c>
      <c r="L145" s="32"/>
      <c r="M145" s="187" t="s">
        <v>1</v>
      </c>
      <c r="N145" s="188" t="s">
        <v>38</v>
      </c>
      <c r="O145" s="189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5" t="s">
        <v>688</v>
      </c>
      <c r="AT145" s="155" t="s">
        <v>140</v>
      </c>
      <c r="AU145" s="155" t="s">
        <v>81</v>
      </c>
      <c r="AY145" s="16" t="s">
        <v>138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8</v>
      </c>
      <c r="BK145" s="156">
        <f>ROUND(I145*H145,0)</f>
        <v>0</v>
      </c>
      <c r="BL145" s="16" t="s">
        <v>688</v>
      </c>
      <c r="BM145" s="155" t="s">
        <v>723</v>
      </c>
    </row>
    <row r="146" spans="1:65" s="2" customFormat="1" ht="6.95" customHeight="1">
      <c r="A146" s="31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32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autoFilter ref="C125:K145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63"/>
  <sheetViews>
    <sheetView showGridLines="0" tabSelected="1" workbookViewId="0">
      <selection activeCell="D7" sqref="D7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724</v>
      </c>
      <c r="H4" s="19"/>
    </row>
    <row r="5" spans="1:8" s="1" customFormat="1" ht="12" customHeight="1">
      <c r="B5" s="19"/>
      <c r="C5" s="23" t="s">
        <v>14</v>
      </c>
      <c r="D5" s="236"/>
      <c r="E5" s="202"/>
      <c r="F5" s="202"/>
      <c r="H5" s="19"/>
    </row>
    <row r="6" spans="1:8" s="1" customFormat="1" ht="36.950000000000003" customHeight="1">
      <c r="B6" s="19"/>
      <c r="C6" s="25" t="s">
        <v>16</v>
      </c>
      <c r="D6" s="233" t="s">
        <v>17</v>
      </c>
      <c r="E6" s="202"/>
      <c r="F6" s="202"/>
      <c r="H6" s="19"/>
    </row>
    <row r="7" spans="1:8" s="1" customFormat="1" ht="16.5" customHeight="1">
      <c r="B7" s="19"/>
      <c r="C7" s="26" t="s">
        <v>22</v>
      </c>
      <c r="D7" s="54"/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20"/>
      <c r="B9" s="121"/>
      <c r="C9" s="122" t="s">
        <v>54</v>
      </c>
      <c r="D9" s="123" t="s">
        <v>55</v>
      </c>
      <c r="E9" s="123" t="s">
        <v>125</v>
      </c>
      <c r="F9" s="124" t="s">
        <v>725</v>
      </c>
      <c r="G9" s="120"/>
      <c r="H9" s="121"/>
    </row>
    <row r="10" spans="1:8" s="2" customFormat="1" ht="26.45" customHeight="1">
      <c r="A10" s="31"/>
      <c r="B10" s="32"/>
      <c r="C10" s="192" t="s">
        <v>8</v>
      </c>
      <c r="D10" s="192" t="s">
        <v>78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93" t="s">
        <v>84</v>
      </c>
      <c r="D11" s="194" t="s">
        <v>85</v>
      </c>
      <c r="E11" s="195" t="s">
        <v>1</v>
      </c>
      <c r="F11" s="196">
        <v>12</v>
      </c>
      <c r="G11" s="31"/>
      <c r="H11" s="32"/>
    </row>
    <row r="12" spans="1:8" s="2" customFormat="1" ht="16.899999999999999" customHeight="1">
      <c r="A12" s="31"/>
      <c r="B12" s="32"/>
      <c r="C12" s="197" t="s">
        <v>1</v>
      </c>
      <c r="D12" s="197" t="s">
        <v>169</v>
      </c>
      <c r="E12" s="16" t="s">
        <v>1</v>
      </c>
      <c r="F12" s="198">
        <v>4.5</v>
      </c>
      <c r="G12" s="31"/>
      <c r="H12" s="32"/>
    </row>
    <row r="13" spans="1:8" s="2" customFormat="1" ht="16.899999999999999" customHeight="1">
      <c r="A13" s="31"/>
      <c r="B13" s="32"/>
      <c r="C13" s="197" t="s">
        <v>1</v>
      </c>
      <c r="D13" s="197" t="s">
        <v>170</v>
      </c>
      <c r="E13" s="16" t="s">
        <v>1</v>
      </c>
      <c r="F13" s="198">
        <v>7.5</v>
      </c>
      <c r="G13" s="31"/>
      <c r="H13" s="32"/>
    </row>
    <row r="14" spans="1:8" s="2" customFormat="1" ht="16.899999999999999" customHeight="1">
      <c r="A14" s="31"/>
      <c r="B14" s="32"/>
      <c r="C14" s="197" t="s">
        <v>84</v>
      </c>
      <c r="D14" s="197" t="s">
        <v>171</v>
      </c>
      <c r="E14" s="16" t="s">
        <v>1</v>
      </c>
      <c r="F14" s="198">
        <v>12</v>
      </c>
      <c r="G14" s="31"/>
      <c r="H14" s="32"/>
    </row>
    <row r="15" spans="1:8" s="2" customFormat="1" ht="16.899999999999999" customHeight="1">
      <c r="A15" s="31"/>
      <c r="B15" s="32"/>
      <c r="C15" s="199" t="s">
        <v>726</v>
      </c>
      <c r="D15" s="31"/>
      <c r="E15" s="31"/>
      <c r="F15" s="31"/>
      <c r="G15" s="31"/>
      <c r="H15" s="32"/>
    </row>
    <row r="16" spans="1:8" s="2" customFormat="1" ht="16.899999999999999" customHeight="1">
      <c r="A16" s="31"/>
      <c r="B16" s="32"/>
      <c r="C16" s="197" t="s">
        <v>165</v>
      </c>
      <c r="D16" s="197" t="s">
        <v>166</v>
      </c>
      <c r="E16" s="16" t="s">
        <v>167</v>
      </c>
      <c r="F16" s="198">
        <v>12</v>
      </c>
      <c r="G16" s="31"/>
      <c r="H16" s="32"/>
    </row>
    <row r="17" spans="1:8" s="2" customFormat="1" ht="22.5">
      <c r="A17" s="31"/>
      <c r="B17" s="32"/>
      <c r="C17" s="197" t="s">
        <v>200</v>
      </c>
      <c r="D17" s="197" t="s">
        <v>201</v>
      </c>
      <c r="E17" s="16" t="s">
        <v>167</v>
      </c>
      <c r="F17" s="198">
        <v>30.9</v>
      </c>
      <c r="G17" s="31"/>
      <c r="H17" s="32"/>
    </row>
    <row r="18" spans="1:8" s="2" customFormat="1" ht="22.5">
      <c r="A18" s="31"/>
      <c r="B18" s="32"/>
      <c r="C18" s="197" t="s">
        <v>204</v>
      </c>
      <c r="D18" s="197" t="s">
        <v>205</v>
      </c>
      <c r="E18" s="16" t="s">
        <v>167</v>
      </c>
      <c r="F18" s="198">
        <v>30.9</v>
      </c>
      <c r="G18" s="31"/>
      <c r="H18" s="32"/>
    </row>
    <row r="19" spans="1:8" s="2" customFormat="1" ht="22.5">
      <c r="A19" s="31"/>
      <c r="B19" s="32"/>
      <c r="C19" s="197" t="s">
        <v>208</v>
      </c>
      <c r="D19" s="197" t="s">
        <v>209</v>
      </c>
      <c r="E19" s="16" t="s">
        <v>210</v>
      </c>
      <c r="F19" s="198">
        <v>61.8</v>
      </c>
      <c r="G19" s="31"/>
      <c r="H19" s="32"/>
    </row>
    <row r="20" spans="1:8" s="2" customFormat="1" ht="16.899999999999999" customHeight="1">
      <c r="A20" s="31"/>
      <c r="B20" s="32"/>
      <c r="C20" s="193" t="s">
        <v>86</v>
      </c>
      <c r="D20" s="194" t="s">
        <v>87</v>
      </c>
      <c r="E20" s="195" t="s">
        <v>1</v>
      </c>
      <c r="F20" s="196">
        <v>13.65</v>
      </c>
      <c r="G20" s="31"/>
      <c r="H20" s="32"/>
    </row>
    <row r="21" spans="1:8" s="2" customFormat="1" ht="16.899999999999999" customHeight="1">
      <c r="A21" s="31"/>
      <c r="B21" s="32"/>
      <c r="C21" s="197" t="s">
        <v>1</v>
      </c>
      <c r="D21" s="197" t="s">
        <v>183</v>
      </c>
      <c r="E21" s="16" t="s">
        <v>1</v>
      </c>
      <c r="F21" s="198">
        <v>6.5</v>
      </c>
      <c r="G21" s="31"/>
      <c r="H21" s="32"/>
    </row>
    <row r="22" spans="1:8" s="2" customFormat="1" ht="16.899999999999999" customHeight="1">
      <c r="A22" s="31"/>
      <c r="B22" s="32"/>
      <c r="C22" s="197" t="s">
        <v>1</v>
      </c>
      <c r="D22" s="197" t="s">
        <v>184</v>
      </c>
      <c r="E22" s="16" t="s">
        <v>1</v>
      </c>
      <c r="F22" s="198">
        <v>7.15</v>
      </c>
      <c r="G22" s="31"/>
      <c r="H22" s="32"/>
    </row>
    <row r="23" spans="1:8" s="2" customFormat="1" ht="16.899999999999999" customHeight="1">
      <c r="A23" s="31"/>
      <c r="B23" s="32"/>
      <c r="C23" s="197" t="s">
        <v>86</v>
      </c>
      <c r="D23" s="197" t="s">
        <v>185</v>
      </c>
      <c r="E23" s="16" t="s">
        <v>1</v>
      </c>
      <c r="F23" s="198">
        <v>13.65</v>
      </c>
      <c r="G23" s="31"/>
      <c r="H23" s="32"/>
    </row>
    <row r="24" spans="1:8" s="2" customFormat="1" ht="16.899999999999999" customHeight="1">
      <c r="A24" s="31"/>
      <c r="B24" s="32"/>
      <c r="C24" s="199" t="s">
        <v>726</v>
      </c>
      <c r="D24" s="31"/>
      <c r="E24" s="31"/>
      <c r="F24" s="31"/>
      <c r="G24" s="31"/>
      <c r="H24" s="32"/>
    </row>
    <row r="25" spans="1:8" s="2" customFormat="1" ht="22.5">
      <c r="A25" s="31"/>
      <c r="B25" s="32"/>
      <c r="C25" s="197" t="s">
        <v>180</v>
      </c>
      <c r="D25" s="197" t="s">
        <v>181</v>
      </c>
      <c r="E25" s="16" t="s">
        <v>167</v>
      </c>
      <c r="F25" s="198">
        <v>13.65</v>
      </c>
      <c r="G25" s="31"/>
      <c r="H25" s="32"/>
    </row>
    <row r="26" spans="1:8" s="2" customFormat="1" ht="22.5">
      <c r="A26" s="31"/>
      <c r="B26" s="32"/>
      <c r="C26" s="197" t="s">
        <v>200</v>
      </c>
      <c r="D26" s="197" t="s">
        <v>201</v>
      </c>
      <c r="E26" s="16" t="s">
        <v>167</v>
      </c>
      <c r="F26" s="198">
        <v>30.9</v>
      </c>
      <c r="G26" s="31"/>
      <c r="H26" s="32"/>
    </row>
    <row r="27" spans="1:8" s="2" customFormat="1" ht="22.5">
      <c r="A27" s="31"/>
      <c r="B27" s="32"/>
      <c r="C27" s="197" t="s">
        <v>204</v>
      </c>
      <c r="D27" s="197" t="s">
        <v>205</v>
      </c>
      <c r="E27" s="16" t="s">
        <v>167</v>
      </c>
      <c r="F27" s="198">
        <v>30.9</v>
      </c>
      <c r="G27" s="31"/>
      <c r="H27" s="32"/>
    </row>
    <row r="28" spans="1:8" s="2" customFormat="1" ht="22.5">
      <c r="A28" s="31"/>
      <c r="B28" s="32"/>
      <c r="C28" s="197" t="s">
        <v>208</v>
      </c>
      <c r="D28" s="197" t="s">
        <v>209</v>
      </c>
      <c r="E28" s="16" t="s">
        <v>210</v>
      </c>
      <c r="F28" s="198">
        <v>61.8</v>
      </c>
      <c r="G28" s="31"/>
      <c r="H28" s="32"/>
    </row>
    <row r="29" spans="1:8" s="2" customFormat="1" ht="16.899999999999999" customHeight="1">
      <c r="A29" s="31"/>
      <c r="B29" s="32"/>
      <c r="C29" s="193" t="s">
        <v>93</v>
      </c>
      <c r="D29" s="194" t="s">
        <v>94</v>
      </c>
      <c r="E29" s="195" t="s">
        <v>1</v>
      </c>
      <c r="F29" s="196">
        <v>14.134</v>
      </c>
      <c r="G29" s="31"/>
      <c r="H29" s="32"/>
    </row>
    <row r="30" spans="1:8" s="2" customFormat="1" ht="16.899999999999999" customHeight="1">
      <c r="A30" s="31"/>
      <c r="B30" s="32"/>
      <c r="C30" s="197" t="s">
        <v>1</v>
      </c>
      <c r="D30" s="197" t="s">
        <v>559</v>
      </c>
      <c r="E30" s="16" t="s">
        <v>1</v>
      </c>
      <c r="F30" s="198">
        <v>14.134</v>
      </c>
      <c r="G30" s="31"/>
      <c r="H30" s="32"/>
    </row>
    <row r="31" spans="1:8" s="2" customFormat="1" ht="16.899999999999999" customHeight="1">
      <c r="A31" s="31"/>
      <c r="B31" s="32"/>
      <c r="C31" s="197" t="s">
        <v>93</v>
      </c>
      <c r="D31" s="197" t="s">
        <v>638</v>
      </c>
      <c r="E31" s="16" t="s">
        <v>1</v>
      </c>
      <c r="F31" s="198">
        <v>14.134</v>
      </c>
      <c r="G31" s="31"/>
      <c r="H31" s="32"/>
    </row>
    <row r="32" spans="1:8" s="2" customFormat="1" ht="16.899999999999999" customHeight="1">
      <c r="A32" s="31"/>
      <c r="B32" s="32"/>
      <c r="C32" s="199" t="s">
        <v>726</v>
      </c>
      <c r="D32" s="31"/>
      <c r="E32" s="31"/>
      <c r="F32" s="31"/>
      <c r="G32" s="31"/>
      <c r="H32" s="32"/>
    </row>
    <row r="33" spans="1:8" s="2" customFormat="1" ht="16.899999999999999" customHeight="1">
      <c r="A33" s="31"/>
      <c r="B33" s="32"/>
      <c r="C33" s="197" t="s">
        <v>635</v>
      </c>
      <c r="D33" s="197" t="s">
        <v>636</v>
      </c>
      <c r="E33" s="16" t="s">
        <v>256</v>
      </c>
      <c r="F33" s="198">
        <v>14.134</v>
      </c>
      <c r="G33" s="31"/>
      <c r="H33" s="32"/>
    </row>
    <row r="34" spans="1:8" s="2" customFormat="1" ht="16.899999999999999" customHeight="1">
      <c r="A34" s="31"/>
      <c r="B34" s="32"/>
      <c r="C34" s="197" t="s">
        <v>627</v>
      </c>
      <c r="D34" s="197" t="s">
        <v>628</v>
      </c>
      <c r="E34" s="16" t="s">
        <v>256</v>
      </c>
      <c r="F34" s="198">
        <v>28.268000000000001</v>
      </c>
      <c r="G34" s="31"/>
      <c r="H34" s="32"/>
    </row>
    <row r="35" spans="1:8" s="2" customFormat="1" ht="16.899999999999999" customHeight="1">
      <c r="A35" s="31"/>
      <c r="B35" s="32"/>
      <c r="C35" s="197" t="s">
        <v>640</v>
      </c>
      <c r="D35" s="197" t="s">
        <v>641</v>
      </c>
      <c r="E35" s="16" t="s">
        <v>452</v>
      </c>
      <c r="F35" s="198">
        <v>7.0670000000000002</v>
      </c>
      <c r="G35" s="31"/>
      <c r="H35" s="32"/>
    </row>
    <row r="36" spans="1:8" s="2" customFormat="1" ht="22.5">
      <c r="A36" s="31"/>
      <c r="B36" s="32"/>
      <c r="C36" s="197" t="s">
        <v>622</v>
      </c>
      <c r="D36" s="197" t="s">
        <v>623</v>
      </c>
      <c r="E36" s="16" t="s">
        <v>256</v>
      </c>
      <c r="F36" s="198">
        <v>33.921999999999997</v>
      </c>
      <c r="G36" s="31"/>
      <c r="H36" s="32"/>
    </row>
    <row r="37" spans="1:8" s="2" customFormat="1" ht="16.899999999999999" customHeight="1">
      <c r="A37" s="31"/>
      <c r="B37" s="32"/>
      <c r="C37" s="193" t="s">
        <v>99</v>
      </c>
      <c r="D37" s="194" t="s">
        <v>100</v>
      </c>
      <c r="E37" s="195" t="s">
        <v>1</v>
      </c>
      <c r="F37" s="196">
        <v>10.5</v>
      </c>
      <c r="G37" s="31"/>
      <c r="H37" s="32"/>
    </row>
    <row r="38" spans="1:8" s="2" customFormat="1" ht="16.899999999999999" customHeight="1">
      <c r="A38" s="31"/>
      <c r="B38" s="32"/>
      <c r="C38" s="197" t="s">
        <v>1</v>
      </c>
      <c r="D38" s="197" t="s">
        <v>610</v>
      </c>
      <c r="E38" s="16" t="s">
        <v>1</v>
      </c>
      <c r="F38" s="198">
        <v>5</v>
      </c>
      <c r="G38" s="31"/>
      <c r="H38" s="32"/>
    </row>
    <row r="39" spans="1:8" s="2" customFormat="1" ht="16.899999999999999" customHeight="1">
      <c r="A39" s="31"/>
      <c r="B39" s="32"/>
      <c r="C39" s="197" t="s">
        <v>1</v>
      </c>
      <c r="D39" s="197" t="s">
        <v>611</v>
      </c>
      <c r="E39" s="16" t="s">
        <v>1</v>
      </c>
      <c r="F39" s="198">
        <v>5.5</v>
      </c>
      <c r="G39" s="31"/>
      <c r="H39" s="32"/>
    </row>
    <row r="40" spans="1:8" s="2" customFormat="1" ht="16.899999999999999" customHeight="1">
      <c r="A40" s="31"/>
      <c r="B40" s="32"/>
      <c r="C40" s="197" t="s">
        <v>99</v>
      </c>
      <c r="D40" s="197" t="s">
        <v>203</v>
      </c>
      <c r="E40" s="16" t="s">
        <v>1</v>
      </c>
      <c r="F40" s="198">
        <v>10.5</v>
      </c>
      <c r="G40" s="31"/>
      <c r="H40" s="32"/>
    </row>
    <row r="41" spans="1:8" s="2" customFormat="1" ht="16.899999999999999" customHeight="1">
      <c r="A41" s="31"/>
      <c r="B41" s="32"/>
      <c r="C41" s="199" t="s">
        <v>726</v>
      </c>
      <c r="D41" s="31"/>
      <c r="E41" s="31"/>
      <c r="F41" s="31"/>
      <c r="G41" s="31"/>
      <c r="H41" s="32"/>
    </row>
    <row r="42" spans="1:8" s="2" customFormat="1" ht="16.899999999999999" customHeight="1">
      <c r="A42" s="31"/>
      <c r="B42" s="32"/>
      <c r="C42" s="197" t="s">
        <v>607</v>
      </c>
      <c r="D42" s="197" t="s">
        <v>608</v>
      </c>
      <c r="E42" s="16" t="s">
        <v>256</v>
      </c>
      <c r="F42" s="198">
        <v>10.5</v>
      </c>
      <c r="G42" s="31"/>
      <c r="H42" s="32"/>
    </row>
    <row r="43" spans="1:8" s="2" customFormat="1" ht="16.899999999999999" customHeight="1">
      <c r="A43" s="31"/>
      <c r="B43" s="32"/>
      <c r="C43" s="197" t="s">
        <v>618</v>
      </c>
      <c r="D43" s="197" t="s">
        <v>619</v>
      </c>
      <c r="E43" s="16" t="s">
        <v>256</v>
      </c>
      <c r="F43" s="198">
        <v>10.5</v>
      </c>
      <c r="G43" s="31"/>
      <c r="H43" s="32"/>
    </row>
    <row r="44" spans="1:8" s="2" customFormat="1" ht="16.899999999999999" customHeight="1">
      <c r="A44" s="31"/>
      <c r="B44" s="32"/>
      <c r="C44" s="197" t="s">
        <v>613</v>
      </c>
      <c r="D44" s="197" t="s">
        <v>614</v>
      </c>
      <c r="E44" s="16" t="s">
        <v>210</v>
      </c>
      <c r="F44" s="198">
        <v>4.0000000000000001E-3</v>
      </c>
      <c r="G44" s="31"/>
      <c r="H44" s="32"/>
    </row>
    <row r="45" spans="1:8" s="2" customFormat="1" ht="22.5">
      <c r="A45" s="31"/>
      <c r="B45" s="32"/>
      <c r="C45" s="197" t="s">
        <v>622</v>
      </c>
      <c r="D45" s="197" t="s">
        <v>623</v>
      </c>
      <c r="E45" s="16" t="s">
        <v>256</v>
      </c>
      <c r="F45" s="198">
        <v>12.81</v>
      </c>
      <c r="G45" s="31"/>
      <c r="H45" s="32"/>
    </row>
    <row r="46" spans="1:8" s="2" customFormat="1" ht="16.899999999999999" customHeight="1">
      <c r="A46" s="31"/>
      <c r="B46" s="32"/>
      <c r="C46" s="193" t="s">
        <v>96</v>
      </c>
      <c r="D46" s="194" t="s">
        <v>97</v>
      </c>
      <c r="E46" s="195" t="s">
        <v>1</v>
      </c>
      <c r="F46" s="196">
        <v>11.46</v>
      </c>
      <c r="G46" s="31"/>
      <c r="H46" s="32"/>
    </row>
    <row r="47" spans="1:8" s="2" customFormat="1" ht="16.899999999999999" customHeight="1">
      <c r="A47" s="31"/>
      <c r="B47" s="32"/>
      <c r="C47" s="197" t="s">
        <v>1</v>
      </c>
      <c r="D47" s="197" t="s">
        <v>397</v>
      </c>
      <c r="E47" s="16" t="s">
        <v>1</v>
      </c>
      <c r="F47" s="198">
        <v>11.46</v>
      </c>
      <c r="G47" s="31"/>
      <c r="H47" s="32"/>
    </row>
    <row r="48" spans="1:8" s="2" customFormat="1" ht="16.899999999999999" customHeight="1">
      <c r="A48" s="31"/>
      <c r="B48" s="32"/>
      <c r="C48" s="197" t="s">
        <v>96</v>
      </c>
      <c r="D48" s="197" t="s">
        <v>203</v>
      </c>
      <c r="E48" s="16" t="s">
        <v>1</v>
      </c>
      <c r="F48" s="198">
        <v>11.46</v>
      </c>
      <c r="G48" s="31"/>
      <c r="H48" s="32"/>
    </row>
    <row r="49" spans="1:8" s="2" customFormat="1" ht="16.899999999999999" customHeight="1">
      <c r="A49" s="31"/>
      <c r="B49" s="32"/>
      <c r="C49" s="199" t="s">
        <v>726</v>
      </c>
      <c r="D49" s="31"/>
      <c r="E49" s="31"/>
      <c r="F49" s="31"/>
      <c r="G49" s="31"/>
      <c r="H49" s="32"/>
    </row>
    <row r="50" spans="1:8" s="2" customFormat="1" ht="16.899999999999999" customHeight="1">
      <c r="A50" s="31"/>
      <c r="B50" s="32"/>
      <c r="C50" s="197" t="s">
        <v>394</v>
      </c>
      <c r="D50" s="197" t="s">
        <v>395</v>
      </c>
      <c r="E50" s="16" t="s">
        <v>256</v>
      </c>
      <c r="F50" s="198">
        <v>22.92</v>
      </c>
      <c r="G50" s="31"/>
      <c r="H50" s="32"/>
    </row>
    <row r="51" spans="1:8" s="2" customFormat="1" ht="16.899999999999999" customHeight="1">
      <c r="A51" s="31"/>
      <c r="B51" s="32"/>
      <c r="C51" s="197" t="s">
        <v>390</v>
      </c>
      <c r="D51" s="197" t="s">
        <v>391</v>
      </c>
      <c r="E51" s="16" t="s">
        <v>256</v>
      </c>
      <c r="F51" s="198">
        <v>11.46</v>
      </c>
      <c r="G51" s="31"/>
      <c r="H51" s="32"/>
    </row>
    <row r="52" spans="1:8" s="2" customFormat="1" ht="16.899999999999999" customHeight="1">
      <c r="A52" s="31"/>
      <c r="B52" s="32"/>
      <c r="C52" s="193" t="s">
        <v>90</v>
      </c>
      <c r="D52" s="194" t="s">
        <v>91</v>
      </c>
      <c r="E52" s="195" t="s">
        <v>1</v>
      </c>
      <c r="F52" s="196">
        <v>5.25</v>
      </c>
      <c r="G52" s="31"/>
      <c r="H52" s="32"/>
    </row>
    <row r="53" spans="1:8" s="2" customFormat="1" ht="16.899999999999999" customHeight="1">
      <c r="A53" s="31"/>
      <c r="B53" s="32"/>
      <c r="C53" s="197" t="s">
        <v>1</v>
      </c>
      <c r="D53" s="197" t="s">
        <v>176</v>
      </c>
      <c r="E53" s="16" t="s">
        <v>1</v>
      </c>
      <c r="F53" s="198">
        <v>2.5</v>
      </c>
      <c r="G53" s="31"/>
      <c r="H53" s="32"/>
    </row>
    <row r="54" spans="1:8" s="2" customFormat="1" ht="16.899999999999999" customHeight="1">
      <c r="A54" s="31"/>
      <c r="B54" s="32"/>
      <c r="C54" s="197" t="s">
        <v>1</v>
      </c>
      <c r="D54" s="197" t="s">
        <v>177</v>
      </c>
      <c r="E54" s="16" t="s">
        <v>1</v>
      </c>
      <c r="F54" s="198">
        <v>2.75</v>
      </c>
      <c r="G54" s="31"/>
      <c r="H54" s="32"/>
    </row>
    <row r="55" spans="1:8" s="2" customFormat="1" ht="16.899999999999999" customHeight="1">
      <c r="A55" s="31"/>
      <c r="B55" s="32"/>
      <c r="C55" s="197" t="s">
        <v>90</v>
      </c>
      <c r="D55" s="197" t="s">
        <v>178</v>
      </c>
      <c r="E55" s="16" t="s">
        <v>1</v>
      </c>
      <c r="F55" s="198">
        <v>5.25</v>
      </c>
      <c r="G55" s="31"/>
      <c r="H55" s="32"/>
    </row>
    <row r="56" spans="1:8" s="2" customFormat="1" ht="16.899999999999999" customHeight="1">
      <c r="A56" s="31"/>
      <c r="B56" s="32"/>
      <c r="C56" s="199" t="s">
        <v>726</v>
      </c>
      <c r="D56" s="31"/>
      <c r="E56" s="31"/>
      <c r="F56" s="31"/>
      <c r="G56" s="31"/>
      <c r="H56" s="32"/>
    </row>
    <row r="57" spans="1:8" s="2" customFormat="1" ht="16.899999999999999" customHeight="1">
      <c r="A57" s="31"/>
      <c r="B57" s="32"/>
      <c r="C57" s="197" t="s">
        <v>173</v>
      </c>
      <c r="D57" s="197" t="s">
        <v>174</v>
      </c>
      <c r="E57" s="16" t="s">
        <v>167</v>
      </c>
      <c r="F57" s="198">
        <v>5.25</v>
      </c>
      <c r="G57" s="31"/>
      <c r="H57" s="32"/>
    </row>
    <row r="58" spans="1:8" s="2" customFormat="1" ht="22.5">
      <c r="A58" s="31"/>
      <c r="B58" s="32"/>
      <c r="C58" s="197" t="s">
        <v>191</v>
      </c>
      <c r="D58" s="197" t="s">
        <v>192</v>
      </c>
      <c r="E58" s="16" t="s">
        <v>167</v>
      </c>
      <c r="F58" s="198">
        <v>5.25</v>
      </c>
      <c r="G58" s="31"/>
      <c r="H58" s="32"/>
    </row>
    <row r="59" spans="1:8" s="2" customFormat="1" ht="22.5">
      <c r="A59" s="31"/>
      <c r="B59" s="32"/>
      <c r="C59" s="197" t="s">
        <v>200</v>
      </c>
      <c r="D59" s="197" t="s">
        <v>201</v>
      </c>
      <c r="E59" s="16" t="s">
        <v>167</v>
      </c>
      <c r="F59" s="198">
        <v>30.9</v>
      </c>
      <c r="G59" s="31"/>
      <c r="H59" s="32"/>
    </row>
    <row r="60" spans="1:8" s="2" customFormat="1" ht="22.5">
      <c r="A60" s="31"/>
      <c r="B60" s="32"/>
      <c r="C60" s="197" t="s">
        <v>204</v>
      </c>
      <c r="D60" s="197" t="s">
        <v>205</v>
      </c>
      <c r="E60" s="16" t="s">
        <v>167</v>
      </c>
      <c r="F60" s="198">
        <v>30.9</v>
      </c>
      <c r="G60" s="31"/>
      <c r="H60" s="32"/>
    </row>
    <row r="61" spans="1:8" s="2" customFormat="1" ht="22.5">
      <c r="A61" s="31"/>
      <c r="B61" s="32"/>
      <c r="C61" s="197" t="s">
        <v>208</v>
      </c>
      <c r="D61" s="197" t="s">
        <v>209</v>
      </c>
      <c r="E61" s="16" t="s">
        <v>210</v>
      </c>
      <c r="F61" s="198">
        <v>61.8</v>
      </c>
      <c r="G61" s="31"/>
      <c r="H61" s="32"/>
    </row>
    <row r="62" spans="1:8" s="2" customFormat="1" ht="7.35" customHeight="1">
      <c r="A62" s="31"/>
      <c r="B62" s="46"/>
      <c r="C62" s="47"/>
      <c r="D62" s="47"/>
      <c r="E62" s="47"/>
      <c r="F62" s="47"/>
      <c r="G62" s="47"/>
      <c r="H62" s="32"/>
    </row>
    <row r="63" spans="1:8" s="2" customFormat="1">
      <c r="A63" s="31"/>
      <c r="B63" s="31"/>
      <c r="C63" s="31"/>
      <c r="D63" s="31"/>
      <c r="E63" s="31"/>
      <c r="F63" s="31"/>
      <c r="G63" s="31"/>
      <c r="H63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Oprava mostu</vt:lpstr>
      <vt:lpstr>2 - Vedlejší náklady</vt:lpstr>
      <vt:lpstr>Seznam figur</vt:lpstr>
      <vt:lpstr>'1 - Oprava mostu'!Názvy_tisku</vt:lpstr>
      <vt:lpstr>'2 - Vedlejší náklady'!Názvy_tisku</vt:lpstr>
      <vt:lpstr>'Rekapitulace stavby'!Názvy_tisku</vt:lpstr>
      <vt:lpstr>'Seznam figur'!Názvy_tisku</vt:lpstr>
      <vt:lpstr>'1 - Oprava mostu'!Oblast_tisku</vt:lpstr>
      <vt:lpstr>'2 -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DESKTOP-A37M82P\Švehla</dc:creator>
  <cp:lastModifiedBy>Jedličková Iveta Bc.</cp:lastModifiedBy>
  <dcterms:created xsi:type="dcterms:W3CDTF">2025-08-27T07:30:34Z</dcterms:created>
  <dcterms:modified xsi:type="dcterms:W3CDTF">2025-11-13T10:43:41Z</dcterms:modified>
</cp:coreProperties>
</file>